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m\Downloads\"/>
    </mc:Choice>
  </mc:AlternateContent>
  <xr:revisionPtr revIDLastSave="0" documentId="13_ncr:1_{32C6992C-FE9D-4186-BEA1-C5444412ABE2}" xr6:coauthVersionLast="47" xr6:coauthVersionMax="47" xr10:uidLastSave="{00000000-0000-0000-0000-000000000000}"/>
  <bookViews>
    <workbookView xWindow="-108" yWindow="-108" windowWidth="23256" windowHeight="13176" xr2:uid="{717AC7F2-3CE1-4781-96B3-030309BAC5DC}"/>
  </bookViews>
  <sheets>
    <sheet name="Adulte" sheetId="2" r:id="rId1"/>
    <sheet name="Feuil1" sheetId="1" r:id="rId2"/>
  </sheets>
  <definedNames>
    <definedName name="_xlnm._FilterDatabase" localSheetId="0" hidden="1">Adulte!$C$3:$L$46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2" i="2" l="1"/>
  <c r="L42" i="2" s="1"/>
  <c r="K41" i="2"/>
  <c r="L41" i="2" s="1"/>
  <c r="J41" i="2"/>
  <c r="K40" i="2"/>
  <c r="J40" i="2" s="1"/>
  <c r="K38" i="2"/>
  <c r="L38" i="2" s="1"/>
  <c r="J38" i="2"/>
  <c r="K39" i="2"/>
  <c r="L39" i="2" s="1"/>
  <c r="I39" i="2"/>
  <c r="K37" i="2"/>
  <c r="L37" i="2" s="1"/>
  <c r="K36" i="2"/>
  <c r="L36" i="2" s="1"/>
  <c r="J36" i="2"/>
  <c r="K35" i="2"/>
  <c r="J35" i="2" s="1"/>
  <c r="K34" i="2"/>
  <c r="L34" i="2" s="1"/>
  <c r="K33" i="2"/>
  <c r="L33" i="2" s="1"/>
  <c r="J33" i="2"/>
  <c r="K32" i="2"/>
  <c r="L32" i="2" s="1"/>
  <c r="K31" i="2"/>
  <c r="L31" i="2" s="1"/>
  <c r="J31" i="2"/>
  <c r="K30" i="2"/>
  <c r="L30" i="2" s="1"/>
  <c r="J30" i="2"/>
  <c r="K29" i="2"/>
  <c r="L29" i="2" s="1"/>
  <c r="J29" i="2"/>
  <c r="K28" i="2"/>
  <c r="L28" i="2" s="1"/>
  <c r="K27" i="2"/>
  <c r="J27" i="2" s="1"/>
  <c r="K26" i="2"/>
  <c r="L26" i="2" s="1"/>
  <c r="K24" i="2"/>
  <c r="L24" i="2" s="1"/>
  <c r="J24" i="2"/>
  <c r="K25" i="2"/>
  <c r="L25" i="2" s="1"/>
  <c r="J25" i="2"/>
  <c r="K23" i="2"/>
  <c r="L23" i="2" s="1"/>
  <c r="J23" i="2"/>
  <c r="K22" i="2"/>
  <c r="L22" i="2" s="1"/>
  <c r="J22" i="2"/>
  <c r="K21" i="2"/>
  <c r="L21" i="2" s="1"/>
  <c r="J21" i="2"/>
  <c r="K14" i="2"/>
  <c r="L14" i="2" s="1"/>
  <c r="K19" i="2"/>
  <c r="L19" i="2" s="1"/>
  <c r="J19" i="2"/>
  <c r="K18" i="2"/>
  <c r="L18" i="2" s="1"/>
  <c r="K17" i="2"/>
  <c r="L17" i="2" s="1"/>
  <c r="K16" i="2"/>
  <c r="L16" i="2" s="1"/>
  <c r="K15" i="2"/>
  <c r="L15" i="2" s="1"/>
  <c r="K20" i="2"/>
  <c r="J20" i="2" s="1"/>
  <c r="K13" i="2"/>
  <c r="L13" i="2" s="1"/>
  <c r="J13" i="2"/>
  <c r="H12" i="2"/>
  <c r="H45" i="2" s="1"/>
  <c r="L11" i="2"/>
  <c r="K11" i="2"/>
  <c r="J11" i="2"/>
  <c r="K10" i="2"/>
  <c r="L10" i="2" s="1"/>
  <c r="J10" i="2"/>
  <c r="K9" i="2"/>
  <c r="L9" i="2" s="1"/>
  <c r="J9" i="2"/>
  <c r="L8" i="2"/>
  <c r="K8" i="2"/>
  <c r="J8" i="2"/>
  <c r="L7" i="2"/>
  <c r="K7" i="2"/>
  <c r="J7" i="2"/>
  <c r="K6" i="2"/>
  <c r="J6" i="2" s="1"/>
  <c r="K5" i="2"/>
  <c r="L5" i="2" s="1"/>
  <c r="J5" i="2"/>
  <c r="K4" i="2"/>
  <c r="J4" i="2"/>
  <c r="J15" i="2" l="1"/>
  <c r="J14" i="2"/>
  <c r="J16" i="2"/>
  <c r="L40" i="2"/>
  <c r="J28" i="2"/>
  <c r="J17" i="2"/>
  <c r="J32" i="2"/>
  <c r="L27" i="2"/>
  <c r="L35" i="2"/>
  <c r="J37" i="2"/>
  <c r="L4" i="2"/>
  <c r="J18" i="2"/>
  <c r="J26" i="2"/>
  <c r="J34" i="2"/>
  <c r="J42" i="2"/>
  <c r="L6" i="2"/>
  <c r="K12" i="2"/>
  <c r="L12" i="2" s="1"/>
  <c r="L20" i="2"/>
  <c r="C1" i="2" l="1"/>
  <c r="K45" i="2"/>
</calcChain>
</file>

<file path=xl/sharedStrings.xml><?xml version="1.0" encoding="utf-8"?>
<sst xmlns="http://schemas.openxmlformats.org/spreadsheetml/2006/main" count="72" uniqueCount="52">
  <si>
    <t>Prix de revient</t>
  </si>
  <si>
    <t>Quantité</t>
  </si>
  <si>
    <t>Produit</t>
  </si>
  <si>
    <t>Prix</t>
  </si>
  <si>
    <t>Quantité/ml</t>
  </si>
  <si>
    <t>Quantité en g</t>
  </si>
  <si>
    <t>Densité</t>
  </si>
  <si>
    <t xml:space="preserve">% </t>
  </si>
  <si>
    <t>Quantité utilisée
en ml</t>
  </si>
  <si>
    <t>Quantité utilisée en G</t>
  </si>
  <si>
    <t>Acide citrique</t>
  </si>
  <si>
    <t>Acide lactique</t>
  </si>
  <si>
    <t>Base consistance</t>
  </si>
  <si>
    <t>BASE DOUCEUR</t>
  </si>
  <si>
    <t>Base lavante neutre</t>
  </si>
  <si>
    <t>BEURRE Karité Bio</t>
  </si>
  <si>
    <t>A</t>
  </si>
  <si>
    <t>Huile de Coco</t>
  </si>
  <si>
    <t>CONDITIONER EMULSIFIER</t>
  </si>
  <si>
    <t>Eau</t>
  </si>
  <si>
    <t>DOUCEUR DE coco</t>
  </si>
  <si>
    <t>Sodium Lauroyl Sarcosinate</t>
  </si>
  <si>
    <t>Extrait Pépins de Pamplemousse</t>
  </si>
  <si>
    <t>Fragrance</t>
  </si>
  <si>
    <t>Fucocert</t>
  </si>
  <si>
    <t>Gel d'aloé vera</t>
  </si>
  <si>
    <t>B</t>
  </si>
  <si>
    <t>Gomme xanthane+caraghenane+acacia (3/3)</t>
  </si>
  <si>
    <t>Honeyquat</t>
  </si>
  <si>
    <t>ml</t>
  </si>
  <si>
    <t>xylitol</t>
  </si>
  <si>
    <t>C</t>
  </si>
  <si>
    <t>Macérat calendula</t>
  </si>
  <si>
    <t>Monoï</t>
  </si>
  <si>
    <t>Mousse de babassu</t>
  </si>
  <si>
    <t>Phytokératine</t>
  </si>
  <si>
    <t>Poudre Siwak</t>
  </si>
  <si>
    <t>Poudre Kapoor kachli</t>
  </si>
  <si>
    <t>Protéine de riz</t>
  </si>
  <si>
    <t>Protéines de soie</t>
  </si>
  <si>
    <t>Provitamine B5</t>
  </si>
  <si>
    <t>Sal</t>
  </si>
  <si>
    <t>SCI</t>
  </si>
  <si>
    <t>Silicone végétal</t>
  </si>
  <si>
    <t>Zinc Citrate</t>
  </si>
  <si>
    <t>repar émail</t>
  </si>
  <si>
    <t>D</t>
  </si>
  <si>
    <t>Cosgard</t>
  </si>
  <si>
    <t>Subsitut végétal lanoline</t>
  </si>
  <si>
    <t>Carbonate de calcium</t>
  </si>
  <si>
    <t>Lithothamne</t>
  </si>
  <si>
    <t>he citron-menthe douce-tea tree (60/10/30)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</si>
</sst>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0"/>
      <color rgb="FF80808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10" fontId="0" fillId="0" borderId="0" xfId="0" applyNumberForma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2" fontId="0" fillId="0" borderId="5" xfId="1" applyNumberFormat="1" applyFont="1" applyFill="1" applyBorder="1"/>
    <xf numFmtId="1" fontId="0" fillId="0" borderId="1" xfId="0" applyNumberFormat="1" applyBorder="1"/>
    <xf numFmtId="2" fontId="0" fillId="0" borderId="1" xfId="0" applyNumberFormat="1" applyBorder="1"/>
    <xf numFmtId="0" fontId="0" fillId="0" borderId="1" xfId="0" applyBorder="1"/>
    <xf numFmtId="0" fontId="0" fillId="0" borderId="2" xfId="0" applyBorder="1"/>
    <xf numFmtId="2" fontId="0" fillId="0" borderId="3" xfId="0" applyNumberFormat="1" applyBorder="1"/>
    <xf numFmtId="2" fontId="0" fillId="0" borderId="5" xfId="1" applyNumberFormat="1" applyFont="1" applyFill="1" applyBorder="1" applyAlignment="1">
      <alignment wrapText="1"/>
    </xf>
    <xf numFmtId="2" fontId="0" fillId="0" borderId="2" xfId="1" applyNumberFormat="1" applyFont="1" applyFill="1" applyBorder="1"/>
    <xf numFmtId="0" fontId="2" fillId="0" borderId="0" xfId="2"/>
    <xf numFmtId="2" fontId="0" fillId="0" borderId="0" xfId="1" applyNumberFormat="1" applyFont="1"/>
    <xf numFmtId="10" fontId="0" fillId="0" borderId="0" xfId="1" applyNumberFormat="1" applyFont="1"/>
    <xf numFmtId="0" fontId="3" fillId="0" borderId="0" xfId="0" applyFont="1"/>
    <xf numFmtId="0" fontId="0" fillId="0" borderId="3" xfId="0" applyBorder="1"/>
    <xf numFmtId="2" fontId="0" fillId="0" borderId="0" xfId="0" applyNumberFormat="1" applyBorder="1"/>
    <xf numFmtId="1" fontId="0" fillId="0" borderId="0" xfId="0" applyNumberFormat="1" applyBorder="1"/>
  </cellXfs>
  <cellStyles count="3">
    <cellStyle name="Lien hypertexte" xfId="2" builtinId="8"/>
    <cellStyle name="Normal" xfId="0" builtinId="0"/>
    <cellStyle name="Pourcentage" xfId="1" builtinId="5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4" tint="0.59996337778862885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roma-zone.com/info/fiche-technique/emulsifiant-conditioner-emulsifier-aroma-zone" TargetMode="External"/><Relationship Id="rId1" Type="http://schemas.openxmlformats.org/officeDocument/2006/relationships/hyperlink" Target="http://www.aroma-zone.com/info/fiche-technique/tensioactif-base-douceur-aroma-z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68DC7E-C0DA-4249-B616-AD4D340D046F}">
  <sheetPr filterMode="1"/>
  <dimension ref="A1:Q48"/>
  <sheetViews>
    <sheetView tabSelected="1" topLeftCell="B1" workbookViewId="0">
      <selection activeCell="Q24" sqref="Q23:Q24"/>
    </sheetView>
  </sheetViews>
  <sheetFormatPr baseColWidth="10" defaultColWidth="10.6640625" defaultRowHeight="14.4" x14ac:dyDescent="0.3"/>
  <cols>
    <col min="3" max="3" width="39" customWidth="1"/>
    <col min="4" max="4" width="8.44140625" hidden="1" customWidth="1"/>
    <col min="5" max="5" width="15.33203125" hidden="1" customWidth="1"/>
    <col min="6" max="6" width="16.33203125" hidden="1" customWidth="1"/>
    <col min="7" max="7" width="11.5546875" hidden="1" customWidth="1"/>
    <col min="8" max="8" width="6.88671875" style="3" customWidth="1"/>
    <col min="9" max="10" width="0.33203125" customWidth="1"/>
    <col min="11" max="11" width="10.77734375" customWidth="1"/>
    <col min="12" max="12" width="17" hidden="1" customWidth="1"/>
    <col min="13" max="13" width="3" bestFit="1" customWidth="1"/>
    <col min="14" max="14" width="17.109375" customWidth="1"/>
  </cols>
  <sheetData>
    <row r="1" spans="1:14" ht="33" customHeight="1" x14ac:dyDescent="0.3">
      <c r="A1" s="1" t="s">
        <v>0</v>
      </c>
      <c r="B1" s="1" t="s">
        <v>3</v>
      </c>
      <c r="C1" s="2">
        <f>SUM(L4:L42)</f>
        <v>2.0466063492063493</v>
      </c>
    </row>
    <row r="2" spans="1:14" x14ac:dyDescent="0.3">
      <c r="A2" t="s">
        <v>1</v>
      </c>
      <c r="B2" t="s">
        <v>1</v>
      </c>
      <c r="C2">
        <v>100</v>
      </c>
      <c r="N2" s="2"/>
    </row>
    <row r="3" spans="1:14" ht="45.75" customHeight="1" x14ac:dyDescent="0.3">
      <c r="C3" s="4" t="s">
        <v>2</v>
      </c>
      <c r="D3" s="4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6"/>
      <c r="J3" s="8" t="s">
        <v>8</v>
      </c>
      <c r="K3" s="8" t="s">
        <v>9</v>
      </c>
      <c r="L3" s="4" t="s">
        <v>0</v>
      </c>
      <c r="M3" s="9"/>
      <c r="N3" s="9"/>
    </row>
    <row r="4" spans="1:14" hidden="1" x14ac:dyDescent="0.3">
      <c r="C4" s="10" t="s">
        <v>10</v>
      </c>
      <c r="D4" s="11">
        <v>2.5</v>
      </c>
      <c r="E4" s="11"/>
      <c r="F4" s="12">
        <v>250</v>
      </c>
      <c r="G4" s="6"/>
      <c r="H4" s="13">
        <v>0</v>
      </c>
      <c r="I4" s="6"/>
      <c r="J4" s="14">
        <f t="shared" ref="J4:J11" si="0">IF(G4="",0,K4*G4)</f>
        <v>0</v>
      </c>
      <c r="K4" s="15">
        <f t="shared" ref="K4:K9" si="1">H4*$C$2/100</f>
        <v>0</v>
      </c>
      <c r="L4" s="15">
        <f t="shared" ref="L4:L11" si="2">IF(G4="",(D4/F4)*K4,(D4/E4)/G4*K4)</f>
        <v>0</v>
      </c>
      <c r="M4" s="9"/>
      <c r="N4" s="9"/>
    </row>
    <row r="5" spans="1:14" hidden="1" x14ac:dyDescent="0.3">
      <c r="C5" s="16" t="s">
        <v>11</v>
      </c>
      <c r="D5" s="15">
        <v>4.9000000000000004</v>
      </c>
      <c r="E5" s="16">
        <v>100</v>
      </c>
      <c r="F5" s="17"/>
      <c r="G5" s="18">
        <v>1.2</v>
      </c>
      <c r="H5" s="13">
        <v>0</v>
      </c>
      <c r="I5" s="18"/>
      <c r="J5" s="14">
        <f t="shared" si="0"/>
        <v>0</v>
      </c>
      <c r="K5" s="15">
        <f t="shared" si="1"/>
        <v>0</v>
      </c>
      <c r="L5" s="15">
        <f t="shared" si="2"/>
        <v>0</v>
      </c>
      <c r="M5" s="9"/>
    </row>
    <row r="6" spans="1:14" hidden="1" x14ac:dyDescent="0.3">
      <c r="C6" s="16" t="s">
        <v>12</v>
      </c>
      <c r="D6" s="15">
        <v>9.9</v>
      </c>
      <c r="E6" s="16">
        <v>1000</v>
      </c>
      <c r="F6" s="17"/>
      <c r="G6" s="18">
        <v>1.08</v>
      </c>
      <c r="H6" s="13">
        <v>0</v>
      </c>
      <c r="I6" s="18"/>
      <c r="J6" s="14">
        <f t="shared" si="0"/>
        <v>0</v>
      </c>
      <c r="K6" s="15">
        <f t="shared" si="1"/>
        <v>0</v>
      </c>
      <c r="L6" s="15">
        <f t="shared" si="2"/>
        <v>0</v>
      </c>
      <c r="M6" s="9">
        <v>35</v>
      </c>
    </row>
    <row r="7" spans="1:14" hidden="1" x14ac:dyDescent="0.3">
      <c r="C7" s="16" t="s">
        <v>13</v>
      </c>
      <c r="D7" s="15">
        <v>12.9</v>
      </c>
      <c r="E7" s="16">
        <v>1000</v>
      </c>
      <c r="F7" s="17"/>
      <c r="G7" s="18">
        <v>1.1000000000000001</v>
      </c>
      <c r="H7" s="13">
        <v>0</v>
      </c>
      <c r="I7" s="18"/>
      <c r="J7" s="14">
        <f t="shared" si="0"/>
        <v>0</v>
      </c>
      <c r="K7" s="15">
        <f t="shared" si="1"/>
        <v>0</v>
      </c>
      <c r="L7" s="15">
        <f t="shared" si="2"/>
        <v>0</v>
      </c>
      <c r="M7" s="9"/>
    </row>
    <row r="8" spans="1:14" hidden="1" x14ac:dyDescent="0.3">
      <c r="C8" s="16" t="s">
        <v>14</v>
      </c>
      <c r="D8" s="15">
        <v>12.5</v>
      </c>
      <c r="E8" s="16">
        <v>1000</v>
      </c>
      <c r="F8" s="17"/>
      <c r="G8" s="18">
        <v>1.2</v>
      </c>
      <c r="H8" s="13">
        <v>0</v>
      </c>
      <c r="I8" s="18"/>
      <c r="J8" s="14">
        <f t="shared" si="0"/>
        <v>0</v>
      </c>
      <c r="K8" s="15">
        <f t="shared" si="1"/>
        <v>0</v>
      </c>
      <c r="L8" s="15">
        <f t="shared" si="2"/>
        <v>0</v>
      </c>
      <c r="M8" s="9"/>
    </row>
    <row r="9" spans="1:14" hidden="1" x14ac:dyDescent="0.3">
      <c r="C9" s="16" t="s">
        <v>15</v>
      </c>
      <c r="D9" s="15">
        <v>14.5</v>
      </c>
      <c r="E9" s="16"/>
      <c r="F9" s="17">
        <v>500</v>
      </c>
      <c r="G9" s="18"/>
      <c r="H9" s="13">
        <v>0</v>
      </c>
      <c r="I9" s="18"/>
      <c r="J9" s="14">
        <f t="shared" si="0"/>
        <v>0</v>
      </c>
      <c r="K9" s="15">
        <f t="shared" si="1"/>
        <v>0</v>
      </c>
      <c r="L9" s="15">
        <f t="shared" si="2"/>
        <v>0</v>
      </c>
      <c r="M9" s="9"/>
    </row>
    <row r="10" spans="1:14" hidden="1" x14ac:dyDescent="0.3">
      <c r="A10" t="s">
        <v>16</v>
      </c>
      <c r="B10" t="s">
        <v>16</v>
      </c>
      <c r="C10" s="16" t="s">
        <v>17</v>
      </c>
      <c r="D10" s="15">
        <v>9</v>
      </c>
      <c r="E10" s="16"/>
      <c r="F10" s="17">
        <v>1000</v>
      </c>
      <c r="G10" s="18"/>
      <c r="H10" s="13">
        <v>0</v>
      </c>
      <c r="I10" s="18"/>
      <c r="J10" s="14">
        <f t="shared" si="0"/>
        <v>0</v>
      </c>
      <c r="K10" s="15">
        <f>H10*$C$2/100</f>
        <v>0</v>
      </c>
      <c r="L10" s="15">
        <f t="shared" si="2"/>
        <v>0</v>
      </c>
      <c r="M10" s="9"/>
    </row>
    <row r="11" spans="1:14" hidden="1" x14ac:dyDescent="0.3">
      <c r="C11" s="16" t="s">
        <v>18</v>
      </c>
      <c r="D11" s="15">
        <v>5.9</v>
      </c>
      <c r="E11" s="16"/>
      <c r="F11" s="17">
        <v>250</v>
      </c>
      <c r="G11" s="18"/>
      <c r="H11" s="13">
        <v>0</v>
      </c>
      <c r="I11" s="18"/>
      <c r="J11" s="14">
        <f t="shared" si="0"/>
        <v>0</v>
      </c>
      <c r="K11" s="15">
        <f>H11*$C$2/100</f>
        <v>0</v>
      </c>
      <c r="L11" s="15">
        <f t="shared" si="2"/>
        <v>0</v>
      </c>
      <c r="M11" s="9"/>
    </row>
    <row r="12" spans="1:14" ht="17.399999999999999" customHeight="1" x14ac:dyDescent="0.3">
      <c r="B12" t="s">
        <v>16</v>
      </c>
      <c r="C12" s="16" t="s">
        <v>19</v>
      </c>
      <c r="D12" s="15">
        <v>0</v>
      </c>
      <c r="E12" s="16">
        <v>100</v>
      </c>
      <c r="F12" s="17"/>
      <c r="G12" s="18">
        <v>1</v>
      </c>
      <c r="H12" s="19">
        <f>100-(SUM(H2:H11)+SUM(H13:H43))</f>
        <v>35.900000000000006</v>
      </c>
      <c r="I12" s="18"/>
      <c r="J12" s="14"/>
      <c r="K12" s="15">
        <f>IF(I12="x",0,H12*$C$2/100)</f>
        <v>35.900000000000006</v>
      </c>
      <c r="L12" s="15">
        <f t="shared" ref="L12:L42" si="3">IF(G12="",(D12/F12)*K12,(D12/E12)/G12*K12)</f>
        <v>0</v>
      </c>
      <c r="M12" s="9"/>
    </row>
    <row r="13" spans="1:14" hidden="1" x14ac:dyDescent="0.3">
      <c r="C13" s="16" t="s">
        <v>20</v>
      </c>
      <c r="D13" s="15">
        <v>5.5</v>
      </c>
      <c r="E13" s="16">
        <v>250</v>
      </c>
      <c r="F13" s="17"/>
      <c r="G13" s="18">
        <v>1.08</v>
      </c>
      <c r="H13" s="13">
        <v>0</v>
      </c>
      <c r="I13" s="18"/>
      <c r="J13" s="14">
        <f t="shared" ref="J13:J38" si="4">IF(G13="",0,K13*G13)</f>
        <v>0</v>
      </c>
      <c r="K13" s="15">
        <f t="shared" ref="K13:K42" si="5">H13*$C$2/100</f>
        <v>0</v>
      </c>
      <c r="L13" s="15">
        <f t="shared" si="3"/>
        <v>0</v>
      </c>
      <c r="M13" s="9"/>
    </row>
    <row r="14" spans="1:14" x14ac:dyDescent="0.3">
      <c r="B14" t="s">
        <v>16</v>
      </c>
      <c r="C14" s="16" t="s">
        <v>17</v>
      </c>
      <c r="D14" s="15">
        <v>7.5</v>
      </c>
      <c r="E14" s="16">
        <v>1000</v>
      </c>
      <c r="F14" s="17"/>
      <c r="G14" s="18">
        <v>1.25</v>
      </c>
      <c r="H14" s="20">
        <v>10</v>
      </c>
      <c r="I14" s="18"/>
      <c r="J14" s="14">
        <f t="shared" si="4"/>
        <v>12.5</v>
      </c>
      <c r="K14" s="15">
        <f t="shared" si="5"/>
        <v>10</v>
      </c>
      <c r="L14" s="15">
        <f t="shared" si="3"/>
        <v>0.06</v>
      </c>
      <c r="M14" s="9"/>
    </row>
    <row r="15" spans="1:14" hidden="1" x14ac:dyDescent="0.3">
      <c r="C15" s="16" t="s">
        <v>22</v>
      </c>
      <c r="D15" s="15">
        <v>15</v>
      </c>
      <c r="E15" s="16">
        <v>100</v>
      </c>
      <c r="F15" s="17"/>
      <c r="G15" s="18">
        <v>1.1000000000000001</v>
      </c>
      <c r="H15" s="13">
        <v>0</v>
      </c>
      <c r="I15" s="18"/>
      <c r="J15" s="14">
        <f t="shared" si="4"/>
        <v>0</v>
      </c>
      <c r="K15" s="15">
        <f t="shared" si="5"/>
        <v>0</v>
      </c>
      <c r="L15" s="15">
        <f t="shared" si="3"/>
        <v>0</v>
      </c>
      <c r="M15" s="9"/>
    </row>
    <row r="16" spans="1:14" hidden="1" x14ac:dyDescent="0.3">
      <c r="C16" s="16" t="s">
        <v>23</v>
      </c>
      <c r="D16" s="15">
        <v>3</v>
      </c>
      <c r="E16" s="16">
        <v>10</v>
      </c>
      <c r="F16" s="17"/>
      <c r="G16" s="18">
        <v>0.95</v>
      </c>
      <c r="H16" s="13">
        <v>0</v>
      </c>
      <c r="I16" s="18"/>
      <c r="J16" s="14">
        <f t="shared" si="4"/>
        <v>0</v>
      </c>
      <c r="K16" s="15">
        <f t="shared" si="5"/>
        <v>0</v>
      </c>
      <c r="L16" s="15">
        <f t="shared" si="3"/>
        <v>0</v>
      </c>
      <c r="M16" s="9"/>
    </row>
    <row r="17" spans="1:17" hidden="1" x14ac:dyDescent="0.3">
      <c r="C17" s="16" t="s">
        <v>24</v>
      </c>
      <c r="D17" s="15">
        <v>3.5</v>
      </c>
      <c r="E17" s="16">
        <v>30</v>
      </c>
      <c r="F17" s="17"/>
      <c r="G17" s="18">
        <v>1</v>
      </c>
      <c r="H17" s="13">
        <v>0</v>
      </c>
      <c r="I17" s="18"/>
      <c r="J17" s="14">
        <f t="shared" si="4"/>
        <v>0</v>
      </c>
      <c r="K17" s="15">
        <f t="shared" si="5"/>
        <v>0</v>
      </c>
      <c r="L17" s="15">
        <f t="shared" si="3"/>
        <v>0</v>
      </c>
      <c r="M17" s="9"/>
    </row>
    <row r="18" spans="1:17" hidden="1" x14ac:dyDescent="0.3">
      <c r="C18" s="16" t="s">
        <v>25</v>
      </c>
      <c r="D18" s="15">
        <v>6.9</v>
      </c>
      <c r="E18" s="16">
        <v>100</v>
      </c>
      <c r="F18" s="17"/>
      <c r="G18" s="18">
        <v>1.04</v>
      </c>
      <c r="H18" s="13">
        <v>0</v>
      </c>
      <c r="I18" s="18"/>
      <c r="J18" s="14">
        <f t="shared" si="4"/>
        <v>0</v>
      </c>
      <c r="K18" s="15">
        <f t="shared" si="5"/>
        <v>0</v>
      </c>
      <c r="L18" s="15">
        <f t="shared" si="3"/>
        <v>0</v>
      </c>
      <c r="M18" s="9"/>
    </row>
    <row r="19" spans="1:17" x14ac:dyDescent="0.3">
      <c r="A19" t="s">
        <v>26</v>
      </c>
      <c r="B19" t="s">
        <v>16</v>
      </c>
      <c r="C19" s="16" t="s">
        <v>27</v>
      </c>
      <c r="D19" s="15">
        <v>2</v>
      </c>
      <c r="E19" s="16"/>
      <c r="F19" s="17">
        <v>20</v>
      </c>
      <c r="G19" s="18"/>
      <c r="H19" s="13">
        <v>1.5</v>
      </c>
      <c r="I19" s="18"/>
      <c r="J19" s="14">
        <f t="shared" si="4"/>
        <v>0</v>
      </c>
      <c r="K19" s="15">
        <f t="shared" si="5"/>
        <v>1.5</v>
      </c>
      <c r="L19" s="15">
        <f t="shared" si="3"/>
        <v>0.15000000000000002</v>
      </c>
      <c r="M19" s="9"/>
    </row>
    <row r="20" spans="1:17" x14ac:dyDescent="0.3">
      <c r="B20" t="s">
        <v>16</v>
      </c>
      <c r="C20" s="16" t="s">
        <v>21</v>
      </c>
      <c r="D20" s="15">
        <v>2.8</v>
      </c>
      <c r="E20" s="16">
        <v>100</v>
      </c>
      <c r="F20" s="17"/>
      <c r="G20" s="18">
        <v>1</v>
      </c>
      <c r="H20" s="13">
        <v>3</v>
      </c>
      <c r="I20" s="18"/>
      <c r="J20" s="14">
        <f t="shared" si="4"/>
        <v>3</v>
      </c>
      <c r="K20" s="15">
        <f t="shared" si="5"/>
        <v>3</v>
      </c>
      <c r="L20" s="15">
        <f t="shared" si="3"/>
        <v>8.3999999999999991E-2</v>
      </c>
      <c r="M20" s="9"/>
      <c r="O20" s="21"/>
    </row>
    <row r="21" spans="1:17" hidden="1" x14ac:dyDescent="0.3">
      <c r="C21" s="16" t="s">
        <v>28</v>
      </c>
      <c r="D21" s="15">
        <v>7.5</v>
      </c>
      <c r="E21" s="16">
        <v>100</v>
      </c>
      <c r="F21" s="17"/>
      <c r="G21" s="18">
        <v>1.1299999999999999</v>
      </c>
      <c r="H21" s="13">
        <v>0</v>
      </c>
      <c r="I21" s="18"/>
      <c r="J21" s="14">
        <f t="shared" si="4"/>
        <v>0</v>
      </c>
      <c r="K21" s="15">
        <f t="shared" si="5"/>
        <v>0</v>
      </c>
      <c r="L21" s="15">
        <f t="shared" si="3"/>
        <v>0</v>
      </c>
      <c r="M21" s="9"/>
      <c r="P21">
        <v>87</v>
      </c>
      <c r="Q21" t="s">
        <v>29</v>
      </c>
    </row>
    <row r="22" spans="1:17" hidden="1" x14ac:dyDescent="0.3">
      <c r="C22" s="16" t="s">
        <v>28</v>
      </c>
      <c r="D22" s="15">
        <v>7.5</v>
      </c>
      <c r="E22" s="16"/>
      <c r="F22" s="17">
        <v>100</v>
      </c>
      <c r="G22" s="18"/>
      <c r="H22" s="13">
        <v>0</v>
      </c>
      <c r="I22" s="18"/>
      <c r="J22" s="14">
        <f t="shared" si="4"/>
        <v>0</v>
      </c>
      <c r="K22" s="15">
        <f t="shared" si="5"/>
        <v>0</v>
      </c>
      <c r="L22" s="15">
        <f t="shared" si="3"/>
        <v>0</v>
      </c>
      <c r="M22" s="9"/>
      <c r="P22">
        <v>100</v>
      </c>
    </row>
    <row r="23" spans="1:17" x14ac:dyDescent="0.3">
      <c r="A23" t="s">
        <v>26</v>
      </c>
      <c r="B23" t="s">
        <v>16</v>
      </c>
      <c r="C23" s="16" t="s">
        <v>30</v>
      </c>
      <c r="D23" s="15">
        <v>3.5</v>
      </c>
      <c r="E23" s="16"/>
      <c r="F23" s="17">
        <v>100</v>
      </c>
      <c r="G23" s="18"/>
      <c r="H23" s="13">
        <v>10</v>
      </c>
      <c r="I23" s="18"/>
      <c r="J23" s="14">
        <f t="shared" si="4"/>
        <v>0</v>
      </c>
      <c r="K23" s="15">
        <f t="shared" si="5"/>
        <v>10</v>
      </c>
      <c r="L23" s="15">
        <f t="shared" si="3"/>
        <v>0.35000000000000003</v>
      </c>
      <c r="M23" s="9"/>
    </row>
    <row r="24" spans="1:17" x14ac:dyDescent="0.3">
      <c r="A24" t="s">
        <v>31</v>
      </c>
      <c r="B24" t="s">
        <v>26</v>
      </c>
      <c r="C24" s="16" t="s">
        <v>49</v>
      </c>
      <c r="D24" s="15">
        <v>1.5</v>
      </c>
      <c r="E24" s="16"/>
      <c r="F24" s="17">
        <v>250</v>
      </c>
      <c r="G24" s="18"/>
      <c r="H24" s="13">
        <v>25</v>
      </c>
      <c r="I24" s="18"/>
      <c r="J24" s="14">
        <f t="shared" si="4"/>
        <v>0</v>
      </c>
      <c r="K24" s="15">
        <f t="shared" si="5"/>
        <v>25</v>
      </c>
      <c r="L24" s="15">
        <f t="shared" si="3"/>
        <v>0.15</v>
      </c>
      <c r="M24" s="9"/>
      <c r="O24" s="21"/>
    </row>
    <row r="25" spans="1:17" x14ac:dyDescent="0.3">
      <c r="B25" t="s">
        <v>26</v>
      </c>
      <c r="C25" s="16" t="s">
        <v>50</v>
      </c>
      <c r="D25" s="15">
        <v>5.9</v>
      </c>
      <c r="E25" s="16"/>
      <c r="F25" s="17">
        <v>250</v>
      </c>
      <c r="G25" s="18"/>
      <c r="H25" s="13">
        <v>4</v>
      </c>
      <c r="I25" s="18"/>
      <c r="J25" s="14">
        <f t="shared" si="4"/>
        <v>0</v>
      </c>
      <c r="K25" s="15">
        <f t="shared" si="5"/>
        <v>4</v>
      </c>
      <c r="L25" s="15">
        <f t="shared" si="3"/>
        <v>9.4400000000000012E-2</v>
      </c>
      <c r="M25" s="9"/>
    </row>
    <row r="26" spans="1:17" hidden="1" x14ac:dyDescent="0.3">
      <c r="C26" s="16" t="s">
        <v>32</v>
      </c>
      <c r="D26" s="15">
        <v>5</v>
      </c>
      <c r="E26" s="16">
        <v>1000</v>
      </c>
      <c r="F26" s="17"/>
      <c r="G26" s="18">
        <v>0.93</v>
      </c>
      <c r="H26" s="13">
        <v>0</v>
      </c>
      <c r="I26" s="18"/>
      <c r="J26" s="14">
        <f t="shared" si="4"/>
        <v>0</v>
      </c>
      <c r="K26" s="15">
        <f t="shared" si="5"/>
        <v>0</v>
      </c>
      <c r="L26" s="15">
        <f t="shared" si="3"/>
        <v>0</v>
      </c>
      <c r="M26" s="9"/>
    </row>
    <row r="27" spans="1:17" hidden="1" x14ac:dyDescent="0.3">
      <c r="C27" s="16" t="s">
        <v>33</v>
      </c>
      <c r="D27" s="15">
        <v>6.9</v>
      </c>
      <c r="E27" s="16">
        <v>100</v>
      </c>
      <c r="F27" s="17"/>
      <c r="G27" s="18">
        <v>0.89700000000000002</v>
      </c>
      <c r="H27" s="13">
        <v>0</v>
      </c>
      <c r="I27" s="18"/>
      <c r="J27" s="14">
        <f t="shared" si="4"/>
        <v>0</v>
      </c>
      <c r="K27" s="15">
        <f t="shared" si="5"/>
        <v>0</v>
      </c>
      <c r="L27" s="15">
        <f t="shared" si="3"/>
        <v>0</v>
      </c>
      <c r="M27" s="9"/>
    </row>
    <row r="28" spans="1:17" hidden="1" x14ac:dyDescent="0.3">
      <c r="C28" s="16" t="s">
        <v>34</v>
      </c>
      <c r="D28" s="15">
        <v>4.9000000000000004</v>
      </c>
      <c r="E28" s="16">
        <v>250</v>
      </c>
      <c r="F28" s="17"/>
      <c r="G28" s="18">
        <v>1.06</v>
      </c>
      <c r="H28" s="13">
        <v>0</v>
      </c>
      <c r="I28" s="18"/>
      <c r="J28" s="14">
        <f t="shared" si="4"/>
        <v>0</v>
      </c>
      <c r="K28" s="15">
        <f t="shared" si="5"/>
        <v>0</v>
      </c>
      <c r="L28" s="15">
        <f t="shared" si="3"/>
        <v>0</v>
      </c>
      <c r="M28" s="9"/>
    </row>
    <row r="29" spans="1:17" hidden="1" x14ac:dyDescent="0.3">
      <c r="C29" s="16" t="s">
        <v>35</v>
      </c>
      <c r="D29" s="15">
        <v>4.75</v>
      </c>
      <c r="E29" s="16"/>
      <c r="F29" s="17">
        <v>50</v>
      </c>
      <c r="G29" s="18"/>
      <c r="H29" s="13">
        <v>0</v>
      </c>
      <c r="I29" s="18"/>
      <c r="J29" s="14">
        <f t="shared" si="4"/>
        <v>0</v>
      </c>
      <c r="K29" s="15">
        <f t="shared" si="5"/>
        <v>0</v>
      </c>
      <c r="L29" s="15">
        <f t="shared" si="3"/>
        <v>0</v>
      </c>
      <c r="N29" s="9"/>
    </row>
    <row r="30" spans="1:17" x14ac:dyDescent="0.3">
      <c r="B30" t="s">
        <v>26</v>
      </c>
      <c r="C30" s="16" t="s">
        <v>36</v>
      </c>
      <c r="D30" s="15">
        <v>3.95</v>
      </c>
      <c r="E30" s="16"/>
      <c r="F30" s="17">
        <v>100</v>
      </c>
      <c r="G30" s="18"/>
      <c r="H30" s="13">
        <v>2</v>
      </c>
      <c r="I30" s="18"/>
      <c r="J30" s="14">
        <f t="shared" si="4"/>
        <v>0</v>
      </c>
      <c r="K30" s="15">
        <f t="shared" si="5"/>
        <v>2</v>
      </c>
      <c r="L30" s="15">
        <f t="shared" si="3"/>
        <v>7.9000000000000001E-2</v>
      </c>
      <c r="M30" s="9"/>
    </row>
    <row r="31" spans="1:17" hidden="1" x14ac:dyDescent="0.3">
      <c r="C31" s="16" t="s">
        <v>37</v>
      </c>
      <c r="D31" s="15">
        <v>2.6</v>
      </c>
      <c r="E31" s="16"/>
      <c r="F31" s="17">
        <v>100</v>
      </c>
      <c r="G31" s="18"/>
      <c r="H31" s="13">
        <v>0</v>
      </c>
      <c r="I31" s="18"/>
      <c r="J31" s="14">
        <f t="shared" si="4"/>
        <v>0</v>
      </c>
      <c r="K31" s="15">
        <f t="shared" si="5"/>
        <v>0</v>
      </c>
      <c r="L31" s="15">
        <f t="shared" si="3"/>
        <v>0</v>
      </c>
      <c r="M31" s="9"/>
    </row>
    <row r="32" spans="1:17" hidden="1" x14ac:dyDescent="0.3">
      <c r="C32" s="16" t="s">
        <v>38</v>
      </c>
      <c r="D32" s="15">
        <v>5.9</v>
      </c>
      <c r="E32" s="16">
        <v>100</v>
      </c>
      <c r="F32" s="17"/>
      <c r="G32" s="18">
        <v>1.1000000000000001</v>
      </c>
      <c r="H32" s="13">
        <v>0</v>
      </c>
      <c r="I32" s="18"/>
      <c r="J32" s="14">
        <f t="shared" si="4"/>
        <v>0</v>
      </c>
      <c r="K32" s="15">
        <f t="shared" si="5"/>
        <v>0</v>
      </c>
      <c r="L32" s="15">
        <f t="shared" si="3"/>
        <v>0</v>
      </c>
      <c r="M32" s="9"/>
    </row>
    <row r="33" spans="1:13" hidden="1" x14ac:dyDescent="0.3">
      <c r="C33" s="16" t="s">
        <v>39</v>
      </c>
      <c r="D33" s="15">
        <v>6.5</v>
      </c>
      <c r="E33" s="16">
        <v>30</v>
      </c>
      <c r="F33" s="17"/>
      <c r="G33" s="18">
        <v>1.1499999999999999</v>
      </c>
      <c r="H33" s="13">
        <v>0</v>
      </c>
      <c r="I33" s="18"/>
      <c r="J33" s="14">
        <f t="shared" si="4"/>
        <v>0</v>
      </c>
      <c r="K33" s="15">
        <f t="shared" si="5"/>
        <v>0</v>
      </c>
      <c r="L33" s="15">
        <f t="shared" si="3"/>
        <v>0</v>
      </c>
      <c r="M33" s="9"/>
    </row>
    <row r="34" spans="1:13" hidden="1" x14ac:dyDescent="0.3">
      <c r="C34" s="16" t="s">
        <v>40</v>
      </c>
      <c r="D34" s="15">
        <v>3.5</v>
      </c>
      <c r="E34" s="16">
        <v>30</v>
      </c>
      <c r="F34" s="17"/>
      <c r="G34" s="18">
        <v>1.1499999999999999</v>
      </c>
      <c r="H34" s="13">
        <v>0</v>
      </c>
      <c r="I34" s="18"/>
      <c r="J34" s="14">
        <f t="shared" si="4"/>
        <v>0</v>
      </c>
      <c r="K34" s="15">
        <f t="shared" si="5"/>
        <v>0</v>
      </c>
      <c r="L34" s="15">
        <f t="shared" si="3"/>
        <v>0</v>
      </c>
      <c r="M34" s="9"/>
    </row>
    <row r="35" spans="1:13" hidden="1" x14ac:dyDescent="0.3">
      <c r="C35" s="16" t="s">
        <v>41</v>
      </c>
      <c r="D35" s="15">
        <v>3.9</v>
      </c>
      <c r="E35" s="16">
        <v>100</v>
      </c>
      <c r="F35" s="17"/>
      <c r="G35" s="18">
        <v>0.9</v>
      </c>
      <c r="H35" s="13">
        <v>0</v>
      </c>
      <c r="I35" s="18"/>
      <c r="J35" s="14">
        <f t="shared" si="4"/>
        <v>0</v>
      </c>
      <c r="K35" s="15">
        <f t="shared" si="5"/>
        <v>0</v>
      </c>
      <c r="L35" s="15">
        <f t="shared" si="3"/>
        <v>0</v>
      </c>
      <c r="M35" s="9"/>
    </row>
    <row r="36" spans="1:13" hidden="1" x14ac:dyDescent="0.3">
      <c r="C36" s="16" t="s">
        <v>42</v>
      </c>
      <c r="D36" s="15">
        <v>8.9</v>
      </c>
      <c r="E36" s="16"/>
      <c r="F36" s="17">
        <v>500</v>
      </c>
      <c r="G36" s="18"/>
      <c r="H36" s="13">
        <v>0</v>
      </c>
      <c r="I36" s="18"/>
      <c r="J36" s="14">
        <f t="shared" si="4"/>
        <v>0</v>
      </c>
      <c r="K36" s="15">
        <f t="shared" si="5"/>
        <v>0</v>
      </c>
      <c r="L36" s="15">
        <f t="shared" si="3"/>
        <v>0</v>
      </c>
      <c r="M36" s="9"/>
    </row>
    <row r="37" spans="1:13" hidden="1" x14ac:dyDescent="0.3">
      <c r="C37" s="16" t="s">
        <v>43</v>
      </c>
      <c r="D37" s="15">
        <v>5.9</v>
      </c>
      <c r="E37" s="16">
        <v>30</v>
      </c>
      <c r="F37" s="17"/>
      <c r="G37" s="18">
        <v>1</v>
      </c>
      <c r="H37" s="13">
        <v>0</v>
      </c>
      <c r="I37" s="18"/>
      <c r="J37" s="14">
        <f t="shared" si="4"/>
        <v>0</v>
      </c>
      <c r="K37" s="15">
        <f t="shared" si="5"/>
        <v>0</v>
      </c>
      <c r="L37" s="15">
        <f t="shared" si="3"/>
        <v>0</v>
      </c>
      <c r="M37" s="9"/>
    </row>
    <row r="38" spans="1:13" x14ac:dyDescent="0.3">
      <c r="B38" t="s">
        <v>26</v>
      </c>
      <c r="C38" s="16" t="s">
        <v>45</v>
      </c>
      <c r="D38" s="15">
        <v>2.9</v>
      </c>
      <c r="E38" s="16"/>
      <c r="F38" s="17">
        <v>30</v>
      </c>
      <c r="G38" s="25"/>
      <c r="H38" s="13">
        <v>6</v>
      </c>
      <c r="I38" s="15"/>
      <c r="J38" s="27">
        <f t="shared" si="4"/>
        <v>0</v>
      </c>
      <c r="K38" s="15">
        <f t="shared" si="5"/>
        <v>6</v>
      </c>
      <c r="L38" s="15">
        <f t="shared" si="3"/>
        <v>0.57999999999999996</v>
      </c>
      <c r="M38" s="9"/>
    </row>
    <row r="39" spans="1:13" x14ac:dyDescent="0.3">
      <c r="A39" t="s">
        <v>31</v>
      </c>
      <c r="B39" t="s">
        <v>26</v>
      </c>
      <c r="C39" s="16" t="s">
        <v>44</v>
      </c>
      <c r="D39" s="15">
        <v>1.9</v>
      </c>
      <c r="E39" s="16"/>
      <c r="F39" s="17">
        <v>10</v>
      </c>
      <c r="G39" s="26"/>
      <c r="H39" s="13">
        <v>1</v>
      </c>
      <c r="I39" s="14">
        <f>IF(G39="",0,K39*G39)</f>
        <v>0</v>
      </c>
      <c r="J39" s="16"/>
      <c r="K39" s="15">
        <f t="shared" si="5"/>
        <v>1</v>
      </c>
      <c r="L39" s="15">
        <f t="shared" si="3"/>
        <v>0.19</v>
      </c>
      <c r="M39" s="9"/>
    </row>
    <row r="40" spans="1:13" x14ac:dyDescent="0.3">
      <c r="A40" t="s">
        <v>46</v>
      </c>
      <c r="B40" t="s">
        <v>31</v>
      </c>
      <c r="C40" s="16" t="s">
        <v>47</v>
      </c>
      <c r="D40" s="15">
        <v>5.5</v>
      </c>
      <c r="E40" s="16">
        <v>100</v>
      </c>
      <c r="F40" s="17"/>
      <c r="G40" s="18">
        <v>1.05</v>
      </c>
      <c r="H40" s="13">
        <v>0.6</v>
      </c>
      <c r="I40" s="18"/>
      <c r="J40" s="14">
        <f>IF(G40="",0,K40*G40)</f>
        <v>0.63</v>
      </c>
      <c r="K40" s="15">
        <f t="shared" si="5"/>
        <v>0.6</v>
      </c>
      <c r="L40" s="15">
        <f t="shared" si="3"/>
        <v>3.1428571428571431E-2</v>
      </c>
      <c r="M40" s="9"/>
    </row>
    <row r="41" spans="1:13" hidden="1" x14ac:dyDescent="0.3">
      <c r="C41" s="16" t="s">
        <v>48</v>
      </c>
      <c r="D41" s="15">
        <v>5.5</v>
      </c>
      <c r="E41" s="16">
        <v>50</v>
      </c>
      <c r="F41" s="17"/>
      <c r="G41" s="18">
        <v>0.96</v>
      </c>
      <c r="H41" s="13">
        <v>0</v>
      </c>
      <c r="I41" s="18"/>
      <c r="J41" s="14">
        <f>IF(G41="",0,K41*G41)</f>
        <v>0</v>
      </c>
      <c r="K41" s="15">
        <f t="shared" si="5"/>
        <v>0</v>
      </c>
      <c r="L41" s="15">
        <f t="shared" si="3"/>
        <v>0</v>
      </c>
      <c r="M41" s="9"/>
    </row>
    <row r="42" spans="1:13" x14ac:dyDescent="0.3">
      <c r="B42" t="s">
        <v>31</v>
      </c>
      <c r="C42" s="16" t="s">
        <v>51</v>
      </c>
      <c r="D42" s="15">
        <v>5</v>
      </c>
      <c r="E42" s="16">
        <v>20</v>
      </c>
      <c r="F42" s="17"/>
      <c r="G42" s="18">
        <v>0.9</v>
      </c>
      <c r="H42" s="13">
        <v>1</v>
      </c>
      <c r="I42" s="18"/>
      <c r="J42" s="14">
        <f>IF(G42="",0,K42*G42)</f>
        <v>0.9</v>
      </c>
      <c r="K42" s="15">
        <f t="shared" si="5"/>
        <v>1</v>
      </c>
      <c r="L42" s="15">
        <f t="shared" si="3"/>
        <v>0.27777777777777779</v>
      </c>
      <c r="M42" s="9"/>
    </row>
    <row r="43" spans="1:13" hidden="1" x14ac:dyDescent="0.3">
      <c r="C43" s="16"/>
      <c r="D43" s="15"/>
      <c r="E43" s="16"/>
      <c r="F43" s="17"/>
      <c r="G43" s="18"/>
      <c r="H43" s="13"/>
      <c r="I43" s="2"/>
      <c r="K43" s="15"/>
      <c r="L43" s="15"/>
      <c r="M43" s="9"/>
    </row>
    <row r="44" spans="1:13" hidden="1" x14ac:dyDescent="0.3">
      <c r="D44" s="2"/>
      <c r="G44" s="2"/>
      <c r="H44" s="22"/>
      <c r="I44" s="2"/>
      <c r="K44" s="2"/>
      <c r="L44" s="2"/>
    </row>
    <row r="45" spans="1:13" x14ac:dyDescent="0.3">
      <c r="D45" s="2"/>
      <c r="G45" s="2"/>
      <c r="H45" s="22">
        <f>SUM(H4:H44)</f>
        <v>100</v>
      </c>
      <c r="I45" s="2"/>
      <c r="K45" s="2">
        <f>SUM(K4:K44)</f>
        <v>100</v>
      </c>
      <c r="L45" s="2"/>
    </row>
    <row r="46" spans="1:13" hidden="1" x14ac:dyDescent="0.3">
      <c r="D46" s="2"/>
      <c r="G46" s="2"/>
      <c r="H46" s="23"/>
      <c r="I46" s="2"/>
      <c r="K46" s="2"/>
      <c r="L46" s="2"/>
    </row>
    <row r="47" spans="1:13" x14ac:dyDescent="0.3">
      <c r="D47" s="2"/>
      <c r="G47" s="2"/>
      <c r="H47" s="23"/>
      <c r="I47" s="2"/>
      <c r="K47" s="2"/>
      <c r="L47" s="2"/>
    </row>
    <row r="48" spans="1:13" x14ac:dyDescent="0.3">
      <c r="C48" s="24"/>
    </row>
  </sheetData>
  <autoFilter ref="C3:L46" xr:uid="{00000000-0009-0000-0000-000000000000}">
    <filterColumn colId="5">
      <customFilters>
        <customFilter operator="greaterThan" val="0"/>
      </customFilters>
    </filterColumn>
  </autoFilter>
  <sortState xmlns:xlrd2="http://schemas.microsoft.com/office/spreadsheetml/2017/richdata2" ref="B12:L48">
    <sortCondition ref="B4:B48"/>
    <sortCondition ref="C4:C48"/>
  </sortState>
  <conditionalFormatting sqref="H45">
    <cfRule type="cellIs" dxfId="20" priority="13" operator="equal">
      <formula>100</formula>
    </cfRule>
    <cfRule type="cellIs" dxfId="19" priority="14" operator="lessThan">
      <formula>100</formula>
    </cfRule>
  </conditionalFormatting>
  <conditionalFormatting sqref="K30 K32:K43 K4:K28">
    <cfRule type="cellIs" dxfId="18" priority="12" operator="greaterThan">
      <formula>0</formula>
    </cfRule>
  </conditionalFormatting>
  <conditionalFormatting sqref="H40:H43 H30:H38 H15:H28 H3:H13 K3:K28 L3:L42">
    <cfRule type="cellIs" dxfId="17" priority="11" operator="greaterThan">
      <formula>0</formula>
    </cfRule>
  </conditionalFormatting>
  <conditionalFormatting sqref="K30 K32:K43">
    <cfRule type="cellIs" dxfId="16" priority="10" operator="greaterThan">
      <formula>0</formula>
    </cfRule>
  </conditionalFormatting>
  <conditionalFormatting sqref="K31">
    <cfRule type="cellIs" dxfId="15" priority="9" operator="greaterThan">
      <formula>0</formula>
    </cfRule>
  </conditionalFormatting>
  <conditionalFormatting sqref="K31">
    <cfRule type="cellIs" dxfId="14" priority="8" operator="greaterThan">
      <formula>0</formula>
    </cfRule>
  </conditionalFormatting>
  <conditionalFormatting sqref="K29">
    <cfRule type="cellIs" dxfId="13" priority="7" operator="greaterThan">
      <formula>0</formula>
    </cfRule>
  </conditionalFormatting>
  <conditionalFormatting sqref="H29">
    <cfRule type="cellIs" dxfId="12" priority="6" operator="greaterThan">
      <formula>0</formula>
    </cfRule>
  </conditionalFormatting>
  <conditionalFormatting sqref="K29">
    <cfRule type="cellIs" dxfId="11" priority="5" operator="greaterThan">
      <formula>0</formula>
    </cfRule>
  </conditionalFormatting>
  <conditionalFormatting sqref="I39">
    <cfRule type="cellIs" dxfId="10" priority="2" operator="greaterThan">
      <formula>0</formula>
    </cfRule>
  </conditionalFormatting>
  <conditionalFormatting sqref="H39">
    <cfRule type="cellIs" dxfId="9" priority="4" operator="greaterThan">
      <formula>0</formula>
    </cfRule>
  </conditionalFormatting>
  <conditionalFormatting sqref="I39">
    <cfRule type="cellIs" dxfId="8" priority="3" operator="greaterThan">
      <formula>0</formula>
    </cfRule>
  </conditionalFormatting>
  <conditionalFormatting sqref="H14">
    <cfRule type="cellIs" dxfId="7" priority="1" operator="greaterThan">
      <formula>0</formula>
    </cfRule>
  </conditionalFormatting>
  <conditionalFormatting sqref="H40:H42">
    <cfRule type="expression" dxfId="6" priority="15">
      <formula>H40:H75&gt;M40:M75</formula>
    </cfRule>
  </conditionalFormatting>
  <conditionalFormatting sqref="H28 H4:H9">
    <cfRule type="expression" dxfId="5" priority="16">
      <formula>H4:H42&gt;M4:M42</formula>
    </cfRule>
  </conditionalFormatting>
  <conditionalFormatting sqref="H30:H37">
    <cfRule type="expression" dxfId="4" priority="17">
      <formula>H30:H67&gt;M30:M67</formula>
    </cfRule>
  </conditionalFormatting>
  <conditionalFormatting sqref="H15:H27 H10:H13">
    <cfRule type="expression" dxfId="3" priority="18">
      <formula>H10:H49&gt;M10:M49</formula>
    </cfRule>
  </conditionalFormatting>
  <conditionalFormatting sqref="H14">
    <cfRule type="expression" dxfId="2" priority="19">
      <formula>H14:H58&gt;K12:K52</formula>
    </cfRule>
  </conditionalFormatting>
  <conditionalFormatting sqref="H29">
    <cfRule type="expression" dxfId="1" priority="20">
      <formula>G29:G67&gt;N29:N67</formula>
    </cfRule>
  </conditionalFormatting>
  <conditionalFormatting sqref="H39">
    <cfRule type="expression" dxfId="0" priority="21">
      <formula>G39:G76&gt;M39:M76</formula>
    </cfRule>
  </conditionalFormatting>
  <hyperlinks>
    <hyperlink ref="C7" r:id="rId1" display="http://www.aroma-zone.com/info/fiche-technique/tensioactif-base-douceur-aroma-zone" xr:uid="{7DE79D22-917B-4953-9023-A4FDDE9E0202}"/>
    <hyperlink ref="C11" r:id="rId2" display="http://www.aroma-zone.com/info/fiche-technique/emulsifiant-conditioner-emulsifier-aroma-zone" xr:uid="{7371F90B-EB63-4288-92EC-FC8E9F821983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3311E-E16D-42A1-8FA9-52D4277A96D7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Adulte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mercatoris</dc:creator>
  <cp:lastModifiedBy>Nathalie mercatoris</cp:lastModifiedBy>
  <dcterms:created xsi:type="dcterms:W3CDTF">2021-03-22T09:48:35Z</dcterms:created>
  <dcterms:modified xsi:type="dcterms:W3CDTF">2021-09-08T14:31:02Z</dcterms:modified>
</cp:coreProperties>
</file>