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m\Documents\blog\"/>
    </mc:Choice>
  </mc:AlternateContent>
  <xr:revisionPtr revIDLastSave="0" documentId="13_ncr:1_{2BBF90C4-1987-4C06-8B96-687337ED0146}" xr6:coauthVersionLast="46" xr6:coauthVersionMax="46" xr10:uidLastSave="{00000000-0000-0000-0000-000000000000}"/>
  <bookViews>
    <workbookView xWindow="-108" yWindow="-108" windowWidth="23256" windowHeight="13176" xr2:uid="{1A9B4041-83FA-4920-9353-08E74C21D002}"/>
  </bookViews>
  <sheets>
    <sheet name="produit vaisselle" sheetId="2" r:id="rId1"/>
    <sheet name="Feuil1" sheetId="1" r:id="rId2"/>
  </sheets>
  <definedNames>
    <definedName name="_xlnm._FilterDatabase" localSheetId="0" hidden="1">'produit vaisselle'!$A$3:$K$46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2" l="1"/>
  <c r="L42" i="2" s="1"/>
  <c r="J42" i="2"/>
  <c r="K41" i="2"/>
  <c r="J41" i="2" s="1"/>
  <c r="L40" i="2"/>
  <c r="K40" i="2"/>
  <c r="J40" i="2" s="1"/>
  <c r="K39" i="2"/>
  <c r="L39" i="2" s="1"/>
  <c r="J39" i="2"/>
  <c r="L38" i="2"/>
  <c r="K38" i="2"/>
  <c r="J38" i="2"/>
  <c r="L37" i="2"/>
  <c r="K37" i="2"/>
  <c r="J37" i="2" s="1"/>
  <c r="K36" i="2"/>
  <c r="L36" i="2" s="1"/>
  <c r="J36" i="2"/>
  <c r="K35" i="2"/>
  <c r="L35" i="2" s="1"/>
  <c r="L34" i="2"/>
  <c r="K34" i="2"/>
  <c r="J34" i="2"/>
  <c r="K33" i="2"/>
  <c r="L33" i="2" s="1"/>
  <c r="J33" i="2"/>
  <c r="L32" i="2"/>
  <c r="K32" i="2"/>
  <c r="J32" i="2"/>
  <c r="K31" i="2"/>
  <c r="L31" i="2" s="1"/>
  <c r="J31" i="2"/>
  <c r="L30" i="2"/>
  <c r="K30" i="2"/>
  <c r="J30" i="2"/>
  <c r="L29" i="2"/>
  <c r="K29" i="2"/>
  <c r="J29" i="2" s="1"/>
  <c r="K28" i="2"/>
  <c r="L28" i="2" s="1"/>
  <c r="J28" i="2"/>
  <c r="K27" i="2"/>
  <c r="L27" i="2" s="1"/>
  <c r="J27" i="2"/>
  <c r="L26" i="2"/>
  <c r="K26" i="2"/>
  <c r="J26" i="2"/>
  <c r="K25" i="2"/>
  <c r="L25" i="2" s="1"/>
  <c r="J25" i="2"/>
  <c r="L24" i="2"/>
  <c r="K24" i="2"/>
  <c r="J24" i="2"/>
  <c r="K23" i="2"/>
  <c r="L23" i="2" s="1"/>
  <c r="J23" i="2"/>
  <c r="L22" i="2"/>
  <c r="K22" i="2"/>
  <c r="J22" i="2"/>
  <c r="L21" i="2"/>
  <c r="K21" i="2"/>
  <c r="J21" i="2"/>
  <c r="K20" i="2"/>
  <c r="L20" i="2" s="1"/>
  <c r="J20" i="2"/>
  <c r="K19" i="2"/>
  <c r="L19" i="2" s="1"/>
  <c r="L18" i="2"/>
  <c r="K18" i="2"/>
  <c r="J18" i="2"/>
  <c r="K17" i="2"/>
  <c r="J17" i="2" s="1"/>
  <c r="L16" i="2"/>
  <c r="K16" i="2"/>
  <c r="J16" i="2"/>
  <c r="K15" i="2"/>
  <c r="L15" i="2" s="1"/>
  <c r="J15" i="2"/>
  <c r="L14" i="2"/>
  <c r="K14" i="2"/>
  <c r="J14" i="2"/>
  <c r="L13" i="2"/>
  <c r="K13" i="2"/>
  <c r="J13" i="2"/>
  <c r="K12" i="2"/>
  <c r="L12" i="2" s="1"/>
  <c r="J12" i="2"/>
  <c r="K11" i="2"/>
  <c r="L11" i="2" s="1"/>
  <c r="J11" i="2"/>
  <c r="L10" i="2"/>
  <c r="K10" i="2"/>
  <c r="J10" i="2"/>
  <c r="K9" i="2"/>
  <c r="J9" i="2" s="1"/>
  <c r="K8" i="2"/>
  <c r="L8" i="2" s="1"/>
  <c r="G7" i="2"/>
  <c r="G45" i="2" s="1"/>
  <c r="K6" i="2"/>
  <c r="L6" i="2" s="1"/>
  <c r="J6" i="2"/>
  <c r="L5" i="2"/>
  <c r="K5" i="2"/>
  <c r="J5" i="2"/>
  <c r="K4" i="2"/>
  <c r="J4" i="2"/>
  <c r="L4" i="2" l="1"/>
  <c r="L41" i="2"/>
  <c r="L9" i="2"/>
  <c r="K7" i="2"/>
  <c r="J8" i="2"/>
  <c r="J19" i="2"/>
  <c r="J35" i="2"/>
  <c r="L17" i="2"/>
  <c r="J7" i="2" l="1"/>
  <c r="J45" i="2" s="1"/>
  <c r="L7" i="2"/>
  <c r="B1" i="2"/>
  <c r="K45" i="2"/>
</calcChain>
</file>

<file path=xl/sharedStrings.xml><?xml version="1.0" encoding="utf-8"?>
<sst xmlns="http://schemas.openxmlformats.org/spreadsheetml/2006/main" count="62" uniqueCount="57">
  <si>
    <t>Prix de revient :</t>
  </si>
  <si>
    <t>Quantité</t>
  </si>
  <si>
    <t>Produit</t>
  </si>
  <si>
    <t>Prix</t>
  </si>
  <si>
    <t>Quantité/ml</t>
  </si>
  <si>
    <t>Quantité en g</t>
  </si>
  <si>
    <t xml:space="preserve">% </t>
  </si>
  <si>
    <t>Densité</t>
  </si>
  <si>
    <t>autom</t>
  </si>
  <si>
    <t>Quantité utilisée
en ml</t>
  </si>
  <si>
    <t>Quantité utilisée en G</t>
  </si>
  <si>
    <t>Prix de revient</t>
  </si>
  <si>
    <t>Acide citrique</t>
  </si>
  <si>
    <t>Acide lactique</t>
  </si>
  <si>
    <t>B</t>
  </si>
  <si>
    <t>xanthane</t>
  </si>
  <si>
    <t>A</t>
  </si>
  <si>
    <t>Eau</t>
  </si>
  <si>
    <t>Base lavante neutre</t>
  </si>
  <si>
    <t>BEURRE Karité Bio</t>
  </si>
  <si>
    <t>Beurre mangue</t>
  </si>
  <si>
    <t>BTMS</t>
  </si>
  <si>
    <t>CARBONATE DE CALCIUM</t>
  </si>
  <si>
    <t>CONDITIONER EMULSIFIER</t>
  </si>
  <si>
    <t>SCI</t>
  </si>
  <si>
    <t>DOUCEUR DE coco</t>
  </si>
  <si>
    <t>SCS</t>
  </si>
  <si>
    <t>Extrait Pépins de Pamplemousse</t>
  </si>
  <si>
    <t>vinaigre</t>
  </si>
  <si>
    <t>Fucocert</t>
  </si>
  <si>
    <t>Gel d'aloé vera</t>
  </si>
  <si>
    <t>C</t>
  </si>
  <si>
    <t>Gomme ou fécule</t>
  </si>
  <si>
    <t>D</t>
  </si>
  <si>
    <t>Cosgard</t>
  </si>
  <si>
    <t>Honeyquat</t>
  </si>
  <si>
    <t>ml</t>
  </si>
  <si>
    <t>Huile de Coco</t>
  </si>
  <si>
    <t>huiles essentielles</t>
  </si>
  <si>
    <t>inuline</t>
  </si>
  <si>
    <t>Macérat calendula</t>
  </si>
  <si>
    <t>Monoï</t>
  </si>
  <si>
    <t>Mousse de babassu</t>
  </si>
  <si>
    <t>Phytokératine</t>
  </si>
  <si>
    <t>Poudre Shikakai</t>
  </si>
  <si>
    <t>Poudre Kapoor kachli</t>
  </si>
  <si>
    <t>Protéine de riz</t>
  </si>
  <si>
    <t>Protéines de soie</t>
  </si>
  <si>
    <t>He Citron tea tree</t>
  </si>
  <si>
    <t>Sal</t>
  </si>
  <si>
    <t>E</t>
  </si>
  <si>
    <t>Provitamine B5</t>
  </si>
  <si>
    <t>Silicone végétal</t>
  </si>
  <si>
    <t>Sodium Lauroyl Sarcosinate</t>
  </si>
  <si>
    <t>Subsitut végétal lanoline</t>
  </si>
  <si>
    <t>xylitol</t>
  </si>
  <si>
    <t>colorant jaune facultatif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</si>
</sst>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2" fontId="0" fillId="0" borderId="0" xfId="0" applyNumberFormat="1"/>
    <xf numFmtId="10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2" fontId="0" fillId="0" borderId="5" xfId="1" applyNumberFormat="1" applyFont="1" applyFill="1" applyBorder="1"/>
    <xf numFmtId="1" fontId="0" fillId="0" borderId="1" xfId="0" applyNumberFormat="1" applyBorder="1"/>
    <xf numFmtId="2" fontId="0" fillId="0" borderId="1" xfId="0" applyNumberFormat="1" applyBorder="1"/>
    <xf numFmtId="0" fontId="0" fillId="0" borderId="1" xfId="0" applyBorder="1"/>
    <xf numFmtId="0" fontId="0" fillId="0" borderId="2" xfId="0" applyBorder="1"/>
    <xf numFmtId="2" fontId="0" fillId="0" borderId="4" xfId="0" applyNumberFormat="1" applyBorder="1"/>
    <xf numFmtId="2" fontId="0" fillId="0" borderId="0" xfId="1" applyNumberFormat="1" applyFont="1"/>
    <xf numFmtId="0" fontId="0" fillId="0" borderId="6" xfId="0" applyBorder="1"/>
    <xf numFmtId="1" fontId="0" fillId="0" borderId="6" xfId="0" applyNumberFormat="1" applyBorder="1"/>
    <xf numFmtId="10" fontId="0" fillId="0" borderId="0" xfId="1" applyNumberFormat="1" applyFont="1"/>
  </cellXfs>
  <cellStyles count="2">
    <cellStyle name="Normal" xfId="0" builtinId="0"/>
    <cellStyle name="Pourcentage" xfId="1" builtinId="5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oma-zone.com/info/fiche-technique/emulsifiant-conditioner-emulsifier-aroma-z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9DA48-5F50-4B23-823B-6E09573282BD}">
  <sheetPr filterMode="1"/>
  <dimension ref="A1:Q47"/>
  <sheetViews>
    <sheetView tabSelected="1" workbookViewId="0">
      <selection activeCell="A50" sqref="A50"/>
    </sheetView>
  </sheetViews>
  <sheetFormatPr baseColWidth="10" defaultColWidth="10.7109375" defaultRowHeight="15" x14ac:dyDescent="0.25"/>
  <cols>
    <col min="1" max="1" width="15" bestFit="1" customWidth="1"/>
    <col min="2" max="2" width="5.5703125" customWidth="1"/>
    <col min="3" max="3" width="30.28515625" bestFit="1" customWidth="1"/>
    <col min="4" max="6" width="0.28515625" customWidth="1"/>
    <col min="7" max="7" width="7.140625" style="2" bestFit="1" customWidth="1"/>
    <col min="8" max="10" width="0.140625" customWidth="1"/>
    <col min="11" max="11" width="9" customWidth="1"/>
    <col min="12" max="12" width="14" hidden="1" customWidth="1"/>
    <col min="13" max="13" width="3.140625" bestFit="1" customWidth="1"/>
  </cols>
  <sheetData>
    <row r="1" spans="1:14" x14ac:dyDescent="0.25">
      <c r="A1" t="s">
        <v>0</v>
      </c>
      <c r="B1" s="1">
        <f>SUM(L4:L42)</f>
        <v>2.9791624060150372</v>
      </c>
    </row>
    <row r="2" spans="1:14" x14ac:dyDescent="0.25">
      <c r="A2" t="s">
        <v>1</v>
      </c>
      <c r="B2">
        <v>900</v>
      </c>
      <c r="N2" s="1"/>
    </row>
    <row r="3" spans="1:14" ht="71.25" customHeight="1" x14ac:dyDescent="0.25"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6" t="s">
        <v>7</v>
      </c>
      <c r="I3" s="6" t="s">
        <v>8</v>
      </c>
      <c r="J3" s="7" t="s">
        <v>9</v>
      </c>
      <c r="K3" s="7" t="s">
        <v>10</v>
      </c>
      <c r="L3" s="3" t="s">
        <v>11</v>
      </c>
      <c r="M3" s="8"/>
      <c r="N3" s="8"/>
    </row>
    <row r="4" spans="1:14" hidden="1" x14ac:dyDescent="0.25">
      <c r="C4" s="9" t="s">
        <v>12</v>
      </c>
      <c r="D4" s="10">
        <v>2.5</v>
      </c>
      <c r="E4" s="10"/>
      <c r="F4" s="11">
        <v>250</v>
      </c>
      <c r="G4" s="12">
        <v>0</v>
      </c>
      <c r="H4" s="6"/>
      <c r="I4" s="6"/>
      <c r="J4" s="13">
        <f t="shared" ref="J4:J6" si="0">IF(H4="",0,K4*H4)</f>
        <v>0</v>
      </c>
      <c r="K4" s="14">
        <f t="shared" ref="K4:K6" si="1">G4*$B$2/100</f>
        <v>0</v>
      </c>
      <c r="L4" s="14">
        <f t="shared" ref="L4:L42" si="2">IF(H4="",(D4/F4)*K4,(D4/E4)/H4*K4)</f>
        <v>0</v>
      </c>
      <c r="M4" s="8"/>
      <c r="N4" s="8"/>
    </row>
    <row r="5" spans="1:14" hidden="1" x14ac:dyDescent="0.25">
      <c r="C5" s="15" t="s">
        <v>13</v>
      </c>
      <c r="D5" s="14">
        <v>4.9000000000000004</v>
      </c>
      <c r="E5" s="15">
        <v>100</v>
      </c>
      <c r="F5" s="16"/>
      <c r="G5" s="12">
        <v>0</v>
      </c>
      <c r="H5" s="17">
        <v>1.2</v>
      </c>
      <c r="I5" s="17"/>
      <c r="J5" s="13">
        <f t="shared" si="0"/>
        <v>0</v>
      </c>
      <c r="K5" s="14">
        <f t="shared" si="1"/>
        <v>0</v>
      </c>
      <c r="L5" s="14">
        <f t="shared" si="2"/>
        <v>0</v>
      </c>
      <c r="M5" s="8"/>
    </row>
    <row r="6" spans="1:14" hidden="1" x14ac:dyDescent="0.25">
      <c r="A6" t="s">
        <v>14</v>
      </c>
      <c r="C6" s="15" t="s">
        <v>15</v>
      </c>
      <c r="D6" s="14">
        <v>9.9</v>
      </c>
      <c r="E6" s="15">
        <v>1000</v>
      </c>
      <c r="F6" s="16"/>
      <c r="G6" s="12">
        <v>0</v>
      </c>
      <c r="H6" s="17">
        <v>1.08</v>
      </c>
      <c r="I6" s="17"/>
      <c r="J6" s="13">
        <f t="shared" si="0"/>
        <v>0</v>
      </c>
      <c r="K6" s="14">
        <f t="shared" si="1"/>
        <v>0</v>
      </c>
      <c r="L6" s="14">
        <f t="shared" si="2"/>
        <v>0</v>
      </c>
      <c r="M6" s="8">
        <v>35</v>
      </c>
    </row>
    <row r="7" spans="1:14" x14ac:dyDescent="0.25">
      <c r="B7" t="s">
        <v>16</v>
      </c>
      <c r="C7" s="15" t="s">
        <v>17</v>
      </c>
      <c r="D7" s="14">
        <v>0</v>
      </c>
      <c r="E7" s="15">
        <v>100</v>
      </c>
      <c r="F7" s="16"/>
      <c r="G7" s="12">
        <f>100-(SUM(G1:G6)+SUM(G8:G38))</f>
        <v>71.199999999999989</v>
      </c>
      <c r="H7" s="17">
        <v>1</v>
      </c>
      <c r="I7" s="17"/>
      <c r="J7" s="13">
        <f>K7</f>
        <v>640.79999999999995</v>
      </c>
      <c r="K7" s="14">
        <f>IF(I7="x",0,G7*$B$2/100)</f>
        <v>640.79999999999995</v>
      </c>
      <c r="L7" s="14">
        <f t="shared" si="2"/>
        <v>0</v>
      </c>
      <c r="M7" s="8"/>
    </row>
    <row r="8" spans="1:14" hidden="1" x14ac:dyDescent="0.25">
      <c r="C8" s="15" t="s">
        <v>18</v>
      </c>
      <c r="D8" s="14">
        <v>12.5</v>
      </c>
      <c r="E8" s="15">
        <v>1000</v>
      </c>
      <c r="F8" s="16"/>
      <c r="G8" s="12">
        <v>0</v>
      </c>
      <c r="H8" s="17">
        <v>1.2</v>
      </c>
      <c r="I8" s="17"/>
      <c r="J8" s="13">
        <f t="shared" ref="J8:J42" si="3">IF(H8="",0,K8*H8)</f>
        <v>0</v>
      </c>
      <c r="K8" s="14">
        <f t="shared" ref="K8:K42" si="4">G8*$B$2/100</f>
        <v>0</v>
      </c>
      <c r="L8" s="14">
        <f t="shared" si="2"/>
        <v>0</v>
      </c>
      <c r="M8" s="8"/>
    </row>
    <row r="9" spans="1:14" hidden="1" x14ac:dyDescent="0.25">
      <c r="C9" s="15" t="s">
        <v>19</v>
      </c>
      <c r="D9" s="14">
        <v>14.5</v>
      </c>
      <c r="E9" s="15">
        <v>500</v>
      </c>
      <c r="F9" s="16"/>
      <c r="G9" s="12">
        <v>0</v>
      </c>
      <c r="H9" s="17">
        <v>0.9</v>
      </c>
      <c r="I9" s="17"/>
      <c r="J9" s="13">
        <f t="shared" si="3"/>
        <v>0</v>
      </c>
      <c r="K9" s="14">
        <f t="shared" si="4"/>
        <v>0</v>
      </c>
      <c r="L9" s="14">
        <f t="shared" si="2"/>
        <v>0</v>
      </c>
      <c r="M9" s="8"/>
    </row>
    <row r="10" spans="1:14" hidden="1" x14ac:dyDescent="0.25">
      <c r="C10" s="15" t="s">
        <v>20</v>
      </c>
      <c r="D10" s="14">
        <v>4.9000000000000004</v>
      </c>
      <c r="E10" s="15">
        <v>100</v>
      </c>
      <c r="F10" s="16"/>
      <c r="G10" s="12">
        <v>0</v>
      </c>
      <c r="H10" s="17">
        <v>0.9</v>
      </c>
      <c r="I10" s="17"/>
      <c r="J10" s="13">
        <f t="shared" si="3"/>
        <v>0</v>
      </c>
      <c r="K10" s="14">
        <f t="shared" si="4"/>
        <v>0</v>
      </c>
      <c r="L10" s="14">
        <f t="shared" si="2"/>
        <v>0</v>
      </c>
      <c r="M10" s="8"/>
    </row>
    <row r="11" spans="1:14" hidden="1" x14ac:dyDescent="0.25">
      <c r="C11" s="15" t="s">
        <v>21</v>
      </c>
      <c r="D11" s="14">
        <v>9.5</v>
      </c>
      <c r="E11" s="15"/>
      <c r="F11" s="16">
        <v>250</v>
      </c>
      <c r="G11" s="12">
        <v>0</v>
      </c>
      <c r="H11" s="17"/>
      <c r="I11" s="17"/>
      <c r="J11" s="13">
        <f t="shared" si="3"/>
        <v>0</v>
      </c>
      <c r="K11" s="14">
        <f t="shared" si="4"/>
        <v>0</v>
      </c>
      <c r="L11" s="14">
        <f t="shared" si="2"/>
        <v>0</v>
      </c>
      <c r="M11" s="8"/>
    </row>
    <row r="12" spans="1:14" hidden="1" x14ac:dyDescent="0.25">
      <c r="C12" s="15" t="s">
        <v>22</v>
      </c>
      <c r="D12" s="14">
        <v>1.5</v>
      </c>
      <c r="E12" s="15"/>
      <c r="F12" s="16">
        <v>250</v>
      </c>
      <c r="G12" s="12">
        <v>0</v>
      </c>
      <c r="H12" s="17"/>
      <c r="I12" s="17"/>
      <c r="J12" s="13">
        <f t="shared" si="3"/>
        <v>0</v>
      </c>
      <c r="K12" s="14">
        <f t="shared" si="4"/>
        <v>0</v>
      </c>
      <c r="L12" s="14">
        <f t="shared" si="2"/>
        <v>0</v>
      </c>
      <c r="M12" s="8"/>
    </row>
    <row r="13" spans="1:14" hidden="1" x14ac:dyDescent="0.25">
      <c r="C13" s="15" t="s">
        <v>23</v>
      </c>
      <c r="D13" s="14">
        <v>5.9</v>
      </c>
      <c r="E13" s="15"/>
      <c r="F13" s="16">
        <v>250</v>
      </c>
      <c r="G13" s="12">
        <v>0</v>
      </c>
      <c r="H13" s="17"/>
      <c r="I13" s="17"/>
      <c r="J13" s="13">
        <f t="shared" si="3"/>
        <v>0</v>
      </c>
      <c r="K13" s="14">
        <f t="shared" si="4"/>
        <v>0</v>
      </c>
      <c r="L13" s="14">
        <f t="shared" si="2"/>
        <v>0</v>
      </c>
      <c r="M13" s="8"/>
    </row>
    <row r="14" spans="1:14" x14ac:dyDescent="0.25">
      <c r="B14" t="s">
        <v>16</v>
      </c>
      <c r="C14" s="15" t="s">
        <v>24</v>
      </c>
      <c r="D14" s="14">
        <v>9.9</v>
      </c>
      <c r="E14" s="15"/>
      <c r="F14" s="16">
        <v>500</v>
      </c>
      <c r="G14" s="12">
        <v>3.6</v>
      </c>
      <c r="H14" s="17"/>
      <c r="I14" s="17"/>
      <c r="J14" s="13">
        <f t="shared" si="3"/>
        <v>0</v>
      </c>
      <c r="K14" s="14">
        <f t="shared" si="4"/>
        <v>32.4</v>
      </c>
      <c r="L14" s="14">
        <f t="shared" si="2"/>
        <v>0.64151999999999998</v>
      </c>
      <c r="M14" s="8"/>
    </row>
    <row r="15" spans="1:14" hidden="1" x14ac:dyDescent="0.25">
      <c r="C15" s="15" t="s">
        <v>25</v>
      </c>
      <c r="D15" s="14">
        <v>5.5</v>
      </c>
      <c r="E15" s="15">
        <v>250</v>
      </c>
      <c r="F15" s="16"/>
      <c r="G15" s="12">
        <v>0</v>
      </c>
      <c r="H15" s="17">
        <v>1.08</v>
      </c>
      <c r="I15" s="17"/>
      <c r="J15" s="13">
        <f t="shared" si="3"/>
        <v>0</v>
      </c>
      <c r="K15" s="14">
        <f t="shared" si="4"/>
        <v>0</v>
      </c>
      <c r="L15" s="14">
        <f t="shared" si="2"/>
        <v>0</v>
      </c>
      <c r="M15" s="8"/>
    </row>
    <row r="16" spans="1:14" x14ac:dyDescent="0.25">
      <c r="B16" t="s">
        <v>16</v>
      </c>
      <c r="C16" t="s">
        <v>26</v>
      </c>
      <c r="D16" s="14">
        <v>6.9</v>
      </c>
      <c r="E16" s="15"/>
      <c r="F16" s="16">
        <v>500</v>
      </c>
      <c r="G16" s="12">
        <v>5.4</v>
      </c>
      <c r="H16" s="17"/>
      <c r="I16" s="17"/>
      <c r="J16" s="13">
        <f t="shared" si="3"/>
        <v>0</v>
      </c>
      <c r="K16" s="14">
        <f t="shared" si="4"/>
        <v>48.6</v>
      </c>
      <c r="L16" s="14">
        <f t="shared" si="2"/>
        <v>0.67068000000000005</v>
      </c>
      <c r="M16" s="8"/>
    </row>
    <row r="17" spans="2:17" hidden="1" x14ac:dyDescent="0.25">
      <c r="C17" s="15" t="s">
        <v>27</v>
      </c>
      <c r="D17" s="14">
        <v>15</v>
      </c>
      <c r="E17" s="15">
        <v>100</v>
      </c>
      <c r="F17" s="16"/>
      <c r="G17" s="12">
        <v>0</v>
      </c>
      <c r="H17" s="17">
        <v>1.1000000000000001</v>
      </c>
      <c r="I17" s="17"/>
      <c r="J17" s="13">
        <f t="shared" si="3"/>
        <v>0</v>
      </c>
      <c r="K17" s="14">
        <f t="shared" si="4"/>
        <v>0</v>
      </c>
      <c r="L17" s="14">
        <f t="shared" si="2"/>
        <v>0</v>
      </c>
      <c r="M17" s="8"/>
    </row>
    <row r="18" spans="2:17" x14ac:dyDescent="0.25">
      <c r="B18" t="s">
        <v>14</v>
      </c>
      <c r="C18" s="15" t="s">
        <v>28</v>
      </c>
      <c r="D18" s="14">
        <v>1</v>
      </c>
      <c r="E18" s="15">
        <v>1000</v>
      </c>
      <c r="F18" s="16"/>
      <c r="G18" s="12">
        <v>18</v>
      </c>
      <c r="H18" s="17">
        <v>1</v>
      </c>
      <c r="I18" s="17"/>
      <c r="J18" s="13">
        <f t="shared" si="3"/>
        <v>162</v>
      </c>
      <c r="K18" s="14">
        <f t="shared" si="4"/>
        <v>162</v>
      </c>
      <c r="L18" s="14">
        <f t="shared" si="2"/>
        <v>0.16200000000000001</v>
      </c>
      <c r="M18" s="8"/>
    </row>
    <row r="19" spans="2:17" hidden="1" x14ac:dyDescent="0.25">
      <c r="C19" s="15" t="s">
        <v>29</v>
      </c>
      <c r="D19" s="14">
        <v>3.5</v>
      </c>
      <c r="E19" s="15">
        <v>30</v>
      </c>
      <c r="F19" s="16"/>
      <c r="G19" s="12">
        <v>0</v>
      </c>
      <c r="H19" s="17">
        <v>1</v>
      </c>
      <c r="I19" s="17"/>
      <c r="J19" s="13">
        <f t="shared" si="3"/>
        <v>0</v>
      </c>
      <c r="K19" s="14">
        <f t="shared" si="4"/>
        <v>0</v>
      </c>
      <c r="L19" s="14">
        <f t="shared" si="2"/>
        <v>0</v>
      </c>
      <c r="M19" s="8"/>
    </row>
    <row r="20" spans="2:17" hidden="1" x14ac:dyDescent="0.25">
      <c r="C20" s="15" t="s">
        <v>30</v>
      </c>
      <c r="D20" s="14">
        <v>6.9</v>
      </c>
      <c r="E20" s="15">
        <v>100</v>
      </c>
      <c r="F20" s="16"/>
      <c r="G20" s="12">
        <v>0</v>
      </c>
      <c r="H20" s="17">
        <v>1.04</v>
      </c>
      <c r="I20" s="17"/>
      <c r="J20" s="13">
        <f t="shared" si="3"/>
        <v>0</v>
      </c>
      <c r="K20" s="14">
        <f t="shared" si="4"/>
        <v>0</v>
      </c>
      <c r="L20" s="14">
        <f t="shared" si="2"/>
        <v>0</v>
      </c>
      <c r="M20" s="8"/>
    </row>
    <row r="21" spans="2:17" x14ac:dyDescent="0.25">
      <c r="B21" t="s">
        <v>31</v>
      </c>
      <c r="C21" s="15" t="s">
        <v>32</v>
      </c>
      <c r="D21" s="14">
        <v>2</v>
      </c>
      <c r="E21" s="15"/>
      <c r="F21" s="16">
        <v>20</v>
      </c>
      <c r="G21" s="12">
        <v>0.6</v>
      </c>
      <c r="H21" s="17"/>
      <c r="I21" s="17"/>
      <c r="J21" s="13">
        <f t="shared" si="3"/>
        <v>0</v>
      </c>
      <c r="K21" s="14">
        <f t="shared" si="4"/>
        <v>5.4</v>
      </c>
      <c r="L21" s="14">
        <f t="shared" si="2"/>
        <v>0.54</v>
      </c>
      <c r="M21" s="8"/>
    </row>
    <row r="22" spans="2:17" x14ac:dyDescent="0.25">
      <c r="B22" t="s">
        <v>33</v>
      </c>
      <c r="C22" s="15" t="s">
        <v>34</v>
      </c>
      <c r="D22" s="14">
        <v>5.5</v>
      </c>
      <c r="E22" s="15">
        <v>100</v>
      </c>
      <c r="F22" s="16"/>
      <c r="G22" s="12">
        <v>0.6</v>
      </c>
      <c r="H22" s="17">
        <v>1.05</v>
      </c>
      <c r="I22" s="17"/>
      <c r="J22" s="13">
        <f t="shared" si="3"/>
        <v>5.6700000000000008</v>
      </c>
      <c r="K22" s="14">
        <f t="shared" si="4"/>
        <v>5.4</v>
      </c>
      <c r="L22" s="14">
        <f t="shared" si="2"/>
        <v>0.28285714285714286</v>
      </c>
      <c r="M22" s="8"/>
    </row>
    <row r="23" spans="2:17" hidden="1" x14ac:dyDescent="0.25">
      <c r="C23" s="15" t="s">
        <v>35</v>
      </c>
      <c r="D23" s="14">
        <v>7.5</v>
      </c>
      <c r="E23" s="15">
        <v>100</v>
      </c>
      <c r="F23" s="16"/>
      <c r="G23" s="12">
        <v>0</v>
      </c>
      <c r="H23" s="17">
        <v>1.1299999999999999</v>
      </c>
      <c r="I23" s="17"/>
      <c r="J23" s="13">
        <f t="shared" si="3"/>
        <v>0</v>
      </c>
      <c r="K23" s="14">
        <f t="shared" si="4"/>
        <v>0</v>
      </c>
      <c r="L23" s="14">
        <f t="shared" si="2"/>
        <v>0</v>
      </c>
      <c r="M23" s="8"/>
      <c r="P23">
        <v>87</v>
      </c>
      <c r="Q23" t="s">
        <v>36</v>
      </c>
    </row>
    <row r="24" spans="2:17" hidden="1" x14ac:dyDescent="0.25">
      <c r="C24" s="15" t="s">
        <v>35</v>
      </c>
      <c r="D24" s="14">
        <v>7.5</v>
      </c>
      <c r="E24" s="15"/>
      <c r="F24" s="16">
        <v>100</v>
      </c>
      <c r="G24" s="12">
        <v>0</v>
      </c>
      <c r="H24" s="17"/>
      <c r="I24" s="17"/>
      <c r="J24" s="13">
        <f t="shared" si="3"/>
        <v>0</v>
      </c>
      <c r="K24" s="14">
        <f t="shared" si="4"/>
        <v>0</v>
      </c>
      <c r="L24" s="14">
        <f t="shared" si="2"/>
        <v>0</v>
      </c>
      <c r="M24" s="8"/>
      <c r="P24">
        <v>100</v>
      </c>
    </row>
    <row r="25" spans="2:17" hidden="1" x14ac:dyDescent="0.25">
      <c r="C25" s="15" t="s">
        <v>37</v>
      </c>
      <c r="D25" s="14">
        <v>9</v>
      </c>
      <c r="E25" s="15"/>
      <c r="F25" s="16">
        <v>1000</v>
      </c>
      <c r="G25" s="12">
        <v>0</v>
      </c>
      <c r="H25" s="17"/>
      <c r="I25" s="17"/>
      <c r="J25" s="13">
        <f t="shared" si="3"/>
        <v>0</v>
      </c>
      <c r="K25" s="14">
        <f t="shared" si="4"/>
        <v>0</v>
      </c>
      <c r="L25" s="14">
        <f t="shared" si="2"/>
        <v>0</v>
      </c>
      <c r="M25" s="8"/>
    </row>
    <row r="26" spans="2:17" hidden="1" x14ac:dyDescent="0.25">
      <c r="C26" s="15" t="s">
        <v>38</v>
      </c>
      <c r="D26" s="14">
        <v>5</v>
      </c>
      <c r="E26" s="15">
        <v>20</v>
      </c>
      <c r="F26" s="16"/>
      <c r="G26" s="12">
        <v>0</v>
      </c>
      <c r="H26" s="17">
        <v>0.9</v>
      </c>
      <c r="I26" s="17"/>
      <c r="J26" s="13">
        <f t="shared" si="3"/>
        <v>0</v>
      </c>
      <c r="K26" s="14">
        <f t="shared" si="4"/>
        <v>0</v>
      </c>
      <c r="L26" s="14">
        <f t="shared" si="2"/>
        <v>0</v>
      </c>
      <c r="M26" s="8"/>
    </row>
    <row r="27" spans="2:17" hidden="1" x14ac:dyDescent="0.25">
      <c r="C27" s="15" t="s">
        <v>39</v>
      </c>
      <c r="D27" s="14">
        <v>1.9</v>
      </c>
      <c r="E27" s="15"/>
      <c r="F27" s="16">
        <v>30</v>
      </c>
      <c r="G27" s="12">
        <v>0</v>
      </c>
      <c r="H27" s="17"/>
      <c r="I27" s="17"/>
      <c r="J27" s="13">
        <f t="shared" si="3"/>
        <v>0</v>
      </c>
      <c r="K27" s="14">
        <f t="shared" si="4"/>
        <v>0</v>
      </c>
      <c r="L27" s="14">
        <f t="shared" si="2"/>
        <v>0</v>
      </c>
      <c r="M27" s="8"/>
    </row>
    <row r="28" spans="2:17" hidden="1" x14ac:dyDescent="0.25">
      <c r="C28" s="15" t="s">
        <v>40</v>
      </c>
      <c r="D28" s="14">
        <v>5</v>
      </c>
      <c r="E28" s="15">
        <v>1000</v>
      </c>
      <c r="F28" s="16"/>
      <c r="G28" s="12">
        <v>0</v>
      </c>
      <c r="H28" s="17">
        <v>0.93</v>
      </c>
      <c r="I28" s="17"/>
      <c r="J28" s="13">
        <f t="shared" si="3"/>
        <v>0</v>
      </c>
      <c r="K28" s="14">
        <f t="shared" si="4"/>
        <v>0</v>
      </c>
      <c r="L28" s="14">
        <f t="shared" si="2"/>
        <v>0</v>
      </c>
      <c r="M28" s="8"/>
    </row>
    <row r="29" spans="2:17" hidden="1" x14ac:dyDescent="0.25">
      <c r="C29" s="15" t="s">
        <v>41</v>
      </c>
      <c r="D29" s="14">
        <v>6.9</v>
      </c>
      <c r="E29" s="15">
        <v>100</v>
      </c>
      <c r="F29" s="16"/>
      <c r="G29" s="12">
        <v>0</v>
      </c>
      <c r="H29" s="17">
        <v>0.89700000000000002</v>
      </c>
      <c r="I29" s="17"/>
      <c r="J29" s="13">
        <f t="shared" si="3"/>
        <v>0</v>
      </c>
      <c r="K29" s="14">
        <f t="shared" si="4"/>
        <v>0</v>
      </c>
      <c r="L29" s="14">
        <f t="shared" si="2"/>
        <v>0</v>
      </c>
      <c r="M29" s="8"/>
    </row>
    <row r="30" spans="2:17" hidden="1" x14ac:dyDescent="0.25">
      <c r="C30" s="15" t="s">
        <v>42</v>
      </c>
      <c r="D30" s="14">
        <v>4.9000000000000004</v>
      </c>
      <c r="E30" s="15">
        <v>250</v>
      </c>
      <c r="F30" s="16"/>
      <c r="G30" s="12">
        <v>0</v>
      </c>
      <c r="H30" s="17">
        <v>1.06</v>
      </c>
      <c r="I30" s="17"/>
      <c r="J30" s="13">
        <f t="shared" si="3"/>
        <v>0</v>
      </c>
      <c r="K30" s="14">
        <f t="shared" si="4"/>
        <v>0</v>
      </c>
      <c r="L30" s="14">
        <f t="shared" si="2"/>
        <v>0</v>
      </c>
      <c r="M30" s="8"/>
    </row>
    <row r="31" spans="2:17" hidden="1" x14ac:dyDescent="0.25">
      <c r="C31" s="15" t="s">
        <v>43</v>
      </c>
      <c r="D31" s="14">
        <v>4.75</v>
      </c>
      <c r="E31" s="15"/>
      <c r="F31" s="16">
        <v>50</v>
      </c>
      <c r="G31" s="12">
        <v>0</v>
      </c>
      <c r="H31" s="17"/>
      <c r="I31" s="17"/>
      <c r="J31" s="13">
        <f t="shared" si="3"/>
        <v>0</v>
      </c>
      <c r="K31" s="14">
        <f t="shared" si="4"/>
        <v>0</v>
      </c>
      <c r="L31" s="14">
        <f t="shared" si="2"/>
        <v>0</v>
      </c>
      <c r="N31" s="8"/>
    </row>
    <row r="32" spans="2:17" hidden="1" x14ac:dyDescent="0.25">
      <c r="C32" s="15" t="s">
        <v>44</v>
      </c>
      <c r="D32" s="14">
        <v>3.9</v>
      </c>
      <c r="E32" s="15"/>
      <c r="F32" s="16">
        <v>250</v>
      </c>
      <c r="G32" s="12">
        <v>0</v>
      </c>
      <c r="H32" s="17"/>
      <c r="I32" s="17"/>
      <c r="J32" s="13">
        <f t="shared" si="3"/>
        <v>0</v>
      </c>
      <c r="K32" s="14">
        <f t="shared" si="4"/>
        <v>0</v>
      </c>
      <c r="L32" s="14">
        <f t="shared" si="2"/>
        <v>0</v>
      </c>
      <c r="M32" s="8"/>
    </row>
    <row r="33" spans="2:13" hidden="1" x14ac:dyDescent="0.25">
      <c r="C33" s="15" t="s">
        <v>45</v>
      </c>
      <c r="D33" s="14">
        <v>2.6</v>
      </c>
      <c r="E33" s="15"/>
      <c r="F33" s="16">
        <v>100</v>
      </c>
      <c r="G33" s="12">
        <v>0</v>
      </c>
      <c r="H33" s="17"/>
      <c r="I33" s="17"/>
      <c r="J33" s="13">
        <f t="shared" si="3"/>
        <v>0</v>
      </c>
      <c r="K33" s="14">
        <f t="shared" si="4"/>
        <v>0</v>
      </c>
      <c r="L33" s="14">
        <f t="shared" si="2"/>
        <v>0</v>
      </c>
      <c r="M33" s="8"/>
    </row>
    <row r="34" spans="2:13" hidden="1" x14ac:dyDescent="0.25">
      <c r="C34" s="15" t="s">
        <v>46</v>
      </c>
      <c r="D34" s="14">
        <v>5.9</v>
      </c>
      <c r="E34" s="15">
        <v>100</v>
      </c>
      <c r="F34" s="16"/>
      <c r="G34" s="12">
        <v>0</v>
      </c>
      <c r="H34" s="17">
        <v>1.1000000000000001</v>
      </c>
      <c r="I34" s="17"/>
      <c r="J34" s="13">
        <f t="shared" si="3"/>
        <v>0</v>
      </c>
      <c r="K34" s="14">
        <f t="shared" si="4"/>
        <v>0</v>
      </c>
      <c r="L34" s="14">
        <f t="shared" si="2"/>
        <v>0</v>
      </c>
      <c r="M34" s="8"/>
    </row>
    <row r="35" spans="2:13" hidden="1" x14ac:dyDescent="0.25">
      <c r="C35" s="15" t="s">
        <v>47</v>
      </c>
      <c r="D35" s="14">
        <v>6.5</v>
      </c>
      <c r="E35" s="15">
        <v>30</v>
      </c>
      <c r="F35" s="16"/>
      <c r="G35" s="12">
        <v>0</v>
      </c>
      <c r="H35" s="17">
        <v>1.1499999999999999</v>
      </c>
      <c r="I35" s="17"/>
      <c r="J35" s="13">
        <f t="shared" si="3"/>
        <v>0</v>
      </c>
      <c r="K35" s="14">
        <f t="shared" si="4"/>
        <v>0</v>
      </c>
      <c r="L35" s="14">
        <f t="shared" si="2"/>
        <v>0</v>
      </c>
      <c r="M35" s="8"/>
    </row>
    <row r="36" spans="2:13" x14ac:dyDescent="0.25">
      <c r="B36" t="s">
        <v>33</v>
      </c>
      <c r="C36" s="15" t="s">
        <v>48</v>
      </c>
      <c r="D36" s="14">
        <v>12</v>
      </c>
      <c r="E36" s="15">
        <v>100</v>
      </c>
      <c r="F36" s="16"/>
      <c r="G36" s="12">
        <v>0.6</v>
      </c>
      <c r="H36" s="17">
        <v>0.95</v>
      </c>
      <c r="I36" s="17"/>
      <c r="J36" s="13">
        <f t="shared" si="3"/>
        <v>5.13</v>
      </c>
      <c r="K36" s="14">
        <f t="shared" si="4"/>
        <v>5.4</v>
      </c>
      <c r="L36" s="14">
        <f t="shared" si="2"/>
        <v>0.68210526315789477</v>
      </c>
      <c r="M36" s="8"/>
    </row>
    <row r="37" spans="2:13" hidden="1" x14ac:dyDescent="0.25">
      <c r="C37" s="15" t="s">
        <v>49</v>
      </c>
      <c r="D37" s="14">
        <v>3.9</v>
      </c>
      <c r="E37" s="15">
        <v>100</v>
      </c>
      <c r="F37" s="16"/>
      <c r="G37" s="12">
        <v>0</v>
      </c>
      <c r="H37" s="17">
        <v>0.9</v>
      </c>
      <c r="I37" s="17"/>
      <c r="J37" s="13">
        <f t="shared" si="3"/>
        <v>0</v>
      </c>
      <c r="K37" s="14">
        <f t="shared" si="4"/>
        <v>0</v>
      </c>
      <c r="L37" s="14">
        <f t="shared" si="2"/>
        <v>0</v>
      </c>
      <c r="M37" s="8"/>
    </row>
    <row r="38" spans="2:13" hidden="1" x14ac:dyDescent="0.25">
      <c r="B38" t="s">
        <v>50</v>
      </c>
      <c r="C38" s="15" t="s">
        <v>51</v>
      </c>
      <c r="D38" s="14">
        <v>3.5</v>
      </c>
      <c r="E38" s="15">
        <v>30</v>
      </c>
      <c r="F38" s="16"/>
      <c r="G38" s="12">
        <v>0</v>
      </c>
      <c r="H38" s="17">
        <v>1.1499999999999999</v>
      </c>
      <c r="I38" s="17"/>
      <c r="J38" s="13">
        <f t="shared" si="3"/>
        <v>0</v>
      </c>
      <c r="K38" s="14">
        <f t="shared" si="4"/>
        <v>0</v>
      </c>
      <c r="L38" s="14">
        <f t="shared" si="2"/>
        <v>0</v>
      </c>
      <c r="M38" s="8"/>
    </row>
    <row r="39" spans="2:13" hidden="1" x14ac:dyDescent="0.25">
      <c r="C39" s="15" t="s">
        <v>52</v>
      </c>
      <c r="D39" s="14">
        <v>5.9</v>
      </c>
      <c r="E39" s="15">
        <v>30</v>
      </c>
      <c r="F39" s="16"/>
      <c r="G39" s="12">
        <v>0</v>
      </c>
      <c r="H39" s="17">
        <v>1</v>
      </c>
      <c r="I39" s="17"/>
      <c r="J39" s="13">
        <f t="shared" si="3"/>
        <v>0</v>
      </c>
      <c r="K39" s="14">
        <f t="shared" si="4"/>
        <v>0</v>
      </c>
      <c r="L39" s="14">
        <f t="shared" si="2"/>
        <v>0</v>
      </c>
      <c r="M39" s="8"/>
    </row>
    <row r="40" spans="2:13" hidden="1" x14ac:dyDescent="0.25">
      <c r="C40" s="15" t="s">
        <v>53</v>
      </c>
      <c r="D40" s="14">
        <v>2.8</v>
      </c>
      <c r="E40" s="15">
        <v>100</v>
      </c>
      <c r="F40" s="16"/>
      <c r="G40" s="12">
        <v>0</v>
      </c>
      <c r="H40" s="17">
        <v>1</v>
      </c>
      <c r="I40" s="17"/>
      <c r="J40" s="13">
        <f t="shared" si="3"/>
        <v>0</v>
      </c>
      <c r="K40" s="14">
        <f t="shared" si="4"/>
        <v>0</v>
      </c>
      <c r="L40" s="14">
        <f t="shared" si="2"/>
        <v>0</v>
      </c>
      <c r="M40" s="8"/>
    </row>
    <row r="41" spans="2:13" hidden="1" x14ac:dyDescent="0.25">
      <c r="C41" s="15" t="s">
        <v>54</v>
      </c>
      <c r="D41" s="14">
        <v>5.5</v>
      </c>
      <c r="E41" s="15">
        <v>50</v>
      </c>
      <c r="F41" s="16"/>
      <c r="G41" s="12">
        <v>0</v>
      </c>
      <c r="H41" s="17">
        <v>0.96</v>
      </c>
      <c r="I41" s="17"/>
      <c r="J41" s="13">
        <f t="shared" si="3"/>
        <v>0</v>
      </c>
      <c r="K41" s="14">
        <f t="shared" si="4"/>
        <v>0</v>
      </c>
      <c r="L41" s="14">
        <f t="shared" si="2"/>
        <v>0</v>
      </c>
      <c r="M41" s="8"/>
    </row>
    <row r="42" spans="2:13" hidden="1" x14ac:dyDescent="0.25">
      <c r="C42" s="15" t="s">
        <v>55</v>
      </c>
      <c r="D42" s="14">
        <v>5</v>
      </c>
      <c r="E42" s="15"/>
      <c r="F42" s="16">
        <v>250</v>
      </c>
      <c r="G42" s="12">
        <v>0</v>
      </c>
      <c r="H42" s="17"/>
      <c r="I42" s="17"/>
      <c r="J42" s="13">
        <f t="shared" si="3"/>
        <v>0</v>
      </c>
      <c r="K42" s="14">
        <f t="shared" si="4"/>
        <v>0</v>
      </c>
      <c r="L42" s="14">
        <f t="shared" si="2"/>
        <v>0</v>
      </c>
      <c r="M42" s="8"/>
    </row>
    <row r="43" spans="2:13" hidden="1" x14ac:dyDescent="0.25">
      <c r="C43" s="15"/>
      <c r="D43" s="14"/>
      <c r="E43" s="15"/>
      <c r="F43" s="16"/>
      <c r="G43" s="12"/>
      <c r="H43" s="17"/>
      <c r="I43" s="1"/>
      <c r="K43" s="14"/>
      <c r="L43" s="14"/>
      <c r="M43" s="8"/>
    </row>
    <row r="44" spans="2:13" hidden="1" x14ac:dyDescent="0.25">
      <c r="D44" s="1"/>
      <c r="G44" s="18"/>
      <c r="H44" s="1"/>
      <c r="I44" s="1"/>
      <c r="K44" s="1"/>
      <c r="L44" s="1"/>
    </row>
    <row r="45" spans="2:13" x14ac:dyDescent="0.25">
      <c r="C45" s="19" t="s">
        <v>56</v>
      </c>
      <c r="D45" s="1"/>
      <c r="G45" s="18">
        <f>SUBTOTAL(9,G4:G44)</f>
        <v>99.999999999999972</v>
      </c>
      <c r="H45" s="1"/>
      <c r="I45" s="1"/>
      <c r="J45" s="20">
        <f>SUBTOTAL(9,J4:J44)</f>
        <v>813.59999999999991</v>
      </c>
      <c r="K45" s="1">
        <f>SUM(K4:K44)</f>
        <v>899.99999999999989</v>
      </c>
      <c r="L45" s="1"/>
    </row>
    <row r="46" spans="2:13" hidden="1" x14ac:dyDescent="0.25">
      <c r="D46" s="1"/>
      <c r="G46" s="21"/>
      <c r="H46" s="1"/>
      <c r="I46" s="1"/>
      <c r="K46" s="1"/>
      <c r="L46" s="1"/>
    </row>
    <row r="47" spans="2:13" x14ac:dyDescent="0.25">
      <c r="D47" s="1"/>
      <c r="G47" s="21"/>
      <c r="H47" s="1"/>
      <c r="I47" s="1"/>
      <c r="K47" s="1"/>
      <c r="L47" s="1"/>
    </row>
  </sheetData>
  <autoFilter ref="A3:K46" xr:uid="{00000000-0009-0000-0000-000000000000}">
    <filterColumn colId="6">
      <customFilters>
        <customFilter operator="greaterThan" val="0"/>
      </customFilters>
    </filterColumn>
  </autoFilter>
  <conditionalFormatting sqref="G45">
    <cfRule type="cellIs" dxfId="15" priority="10" operator="equal">
      <formula>100</formula>
    </cfRule>
    <cfRule type="cellIs" dxfId="14" priority="11" operator="lessThan">
      <formula>100</formula>
    </cfRule>
  </conditionalFormatting>
  <conditionalFormatting sqref="K34:K43 K32 K4:K30">
    <cfRule type="cellIs" dxfId="13" priority="9" operator="greaterThan">
      <formula>0</formula>
    </cfRule>
  </conditionalFormatting>
  <conditionalFormatting sqref="G32:G43 G3:G30">
    <cfRule type="cellIs" dxfId="12" priority="8" operator="greaterThan">
      <formula>0</formula>
    </cfRule>
  </conditionalFormatting>
  <conditionalFormatting sqref="K34:K43 K32 K3:K30">
    <cfRule type="cellIs" dxfId="11" priority="7" operator="greaterThan">
      <formula>0</formula>
    </cfRule>
  </conditionalFormatting>
  <conditionalFormatting sqref="K33">
    <cfRule type="cellIs" dxfId="10" priority="6" operator="greaterThan">
      <formula>0</formula>
    </cfRule>
  </conditionalFormatting>
  <conditionalFormatting sqref="K33">
    <cfRule type="cellIs" dxfId="9" priority="5" operator="greaterThan">
      <formula>0</formula>
    </cfRule>
  </conditionalFormatting>
  <conditionalFormatting sqref="K31">
    <cfRule type="cellIs" dxfId="8" priority="4" operator="greaterThan">
      <formula>0</formula>
    </cfRule>
  </conditionalFormatting>
  <conditionalFormatting sqref="G31">
    <cfRule type="cellIs" dxfId="7" priority="3" operator="greaterThan">
      <formula>0</formula>
    </cfRule>
  </conditionalFormatting>
  <conditionalFormatting sqref="K31">
    <cfRule type="cellIs" dxfId="6" priority="2" operator="greaterThan">
      <formula>0</formula>
    </cfRule>
  </conditionalFormatting>
  <conditionalFormatting sqref="L3:L42">
    <cfRule type="cellIs" dxfId="5" priority="1" operator="greaterThan">
      <formula>0</formula>
    </cfRule>
  </conditionalFormatting>
  <conditionalFormatting sqref="G32:G42">
    <cfRule type="expression" dxfId="4" priority="12">
      <formula>G32:G67&gt;M32:M67</formula>
    </cfRule>
  </conditionalFormatting>
  <conditionalFormatting sqref="G30">
    <cfRule type="expression" dxfId="3" priority="13">
      <formula>G30:G66&gt;M30:M66</formula>
    </cfRule>
  </conditionalFormatting>
  <conditionalFormatting sqref="G31">
    <cfRule type="expression" dxfId="2" priority="14">
      <formula>H31:H67&gt;N31:N67</formula>
    </cfRule>
  </conditionalFormatting>
  <conditionalFormatting sqref="G11:G29">
    <cfRule type="expression" dxfId="1" priority="15">
      <formula>G11:G48&gt;M11:M48</formula>
    </cfRule>
  </conditionalFormatting>
  <conditionalFormatting sqref="G4:G10">
    <cfRule type="expression" dxfId="0" priority="16">
      <formula>G4:G42&gt;M4:M42</formula>
    </cfRule>
  </conditionalFormatting>
  <hyperlinks>
    <hyperlink ref="C13" r:id="rId1" display="http://www.aroma-zone.com/info/fiche-technique/emulsifiant-conditioner-emulsifier-aroma-zone" xr:uid="{1E5480CB-C670-4C20-A78C-8EAB23A63B9C}"/>
  </hyperlinks>
  <pageMargins left="0.7" right="0.7" top="0.75" bottom="0.75" header="0.3" footer="0.3"/>
  <pageSetup paperSize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6D79C-7BA0-4A9C-B698-C0338A80411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produit vaisselle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mercatoris</dc:creator>
  <cp:lastModifiedBy>Nathalie mercatoris</cp:lastModifiedBy>
  <dcterms:created xsi:type="dcterms:W3CDTF">2021-01-25T09:38:59Z</dcterms:created>
  <dcterms:modified xsi:type="dcterms:W3CDTF">2021-01-25T09:40:16Z</dcterms:modified>
</cp:coreProperties>
</file>